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Skracic Vracar\Downloads\"/>
    </mc:Choice>
  </mc:AlternateContent>
  <xr:revisionPtr revIDLastSave="0" documentId="8_{6D2755DA-4663-4DDB-BCF3-5A3FEDDCB5A3}" xr6:coauthVersionLast="47" xr6:coauthVersionMax="47" xr10:uidLastSave="{00000000-0000-0000-0000-000000000000}"/>
  <bookViews>
    <workbookView xWindow="-108" yWindow="-108" windowWidth="23256" windowHeight="12456" firstSheet="1" activeTab="5" xr2:uid="{9C5BF225-C5BD-4FF2-B13F-0FE1472D1523}"/>
  </bookViews>
  <sheets>
    <sheet name="SAŽETAK" sheetId="4" r:id="rId1"/>
    <sheet name="Ekonomska klasifikacija" sheetId="3" r:id="rId2"/>
    <sheet name="Prihodi i rashodi prema izv fin" sheetId="2" r:id="rId3"/>
    <sheet name="Rashodi prema funkcijskoj k " sheetId="5" r:id="rId4"/>
    <sheet name="Izvještaj prema org k" sheetId="6" r:id="rId5"/>
    <sheet name="Programska klasifikacija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G52" i="1"/>
  <c r="F52" i="1"/>
  <c r="F53" i="1"/>
  <c r="F58" i="1"/>
  <c r="H3" i="1"/>
  <c r="H4" i="1"/>
  <c r="G3" i="1"/>
  <c r="G4" i="1"/>
  <c r="F3" i="1"/>
  <c r="F4" i="1"/>
  <c r="H13" i="1"/>
  <c r="H14" i="1"/>
  <c r="G13" i="1"/>
  <c r="G14" i="1"/>
  <c r="F13" i="1"/>
  <c r="F14" i="1"/>
  <c r="F6" i="6"/>
  <c r="F7" i="6"/>
  <c r="F8" i="6"/>
  <c r="F6" i="5"/>
  <c r="F7" i="5"/>
  <c r="F8" i="5"/>
  <c r="E35" i="2"/>
  <c r="L13" i="4"/>
  <c r="E96" i="3"/>
  <c r="D19" i="2"/>
  <c r="C19" i="2"/>
  <c r="E19" i="2"/>
  <c r="B19" i="2"/>
  <c r="K24" i="4"/>
  <c r="J15" i="4"/>
  <c r="I15" i="4"/>
  <c r="H15" i="4"/>
  <c r="G15" i="4"/>
  <c r="G16" i="4" s="1"/>
  <c r="G27" i="4" s="1"/>
  <c r="J12" i="4"/>
  <c r="I12" i="4"/>
  <c r="I16" i="4" s="1"/>
  <c r="I27" i="4" s="1"/>
  <c r="H12" i="4"/>
  <c r="H16" i="4" s="1"/>
  <c r="H27" i="4" s="1"/>
  <c r="G10" i="4"/>
  <c r="F32" i="3"/>
  <c r="D32" i="3"/>
  <c r="G32" i="3" s="1"/>
  <c r="F31" i="3"/>
  <c r="D31" i="3"/>
  <c r="G31" i="3" s="1"/>
  <c r="E30" i="3"/>
  <c r="D30" i="3"/>
  <c r="D6" i="3" s="1"/>
  <c r="C30" i="3"/>
  <c r="C33" i="3" s="1"/>
  <c r="B30" i="3"/>
  <c r="B33" i="3" s="1"/>
  <c r="E6" i="3"/>
  <c r="B6" i="3"/>
  <c r="J16" i="4" l="1"/>
  <c r="J27" i="4" s="1"/>
  <c r="K27" i="4" s="1"/>
  <c r="L15" i="4"/>
  <c r="F19" i="2"/>
  <c r="G19" i="2"/>
  <c r="G30" i="3"/>
  <c r="K15" i="4"/>
  <c r="G6" i="3"/>
  <c r="E33" i="3"/>
  <c r="D33" i="3"/>
  <c r="C6" i="3"/>
  <c r="F30" i="3"/>
  <c r="G4" i="2"/>
  <c r="F4" i="2"/>
  <c r="E5" i="2"/>
  <c r="G5" i="2" s="1"/>
  <c r="B5" i="2"/>
  <c r="F5" i="2" l="1"/>
  <c r="G33" i="3"/>
  <c r="F33" i="3"/>
</calcChain>
</file>

<file path=xl/sharedStrings.xml><?xml version="1.0" encoding="utf-8"?>
<sst xmlns="http://schemas.openxmlformats.org/spreadsheetml/2006/main" count="432" uniqueCount="171">
  <si>
    <t>Oznaka</t>
  </si>
  <si>
    <t>SVEUKUPNO</t>
  </si>
  <si>
    <t>49489 TVRĐAVA KULTURE ŠIBENIK</t>
  </si>
  <si>
    <t>Izvor: 1 Opći prihodi i primici</t>
  </si>
  <si>
    <t>Izvor: 11 Opći prihodi i primici</t>
  </si>
  <si>
    <t>Izvor: 2 Pomoći iz proračuna</t>
  </si>
  <si>
    <t>Izvor: 21 Pomoći iz državnog proračuna</t>
  </si>
  <si>
    <t>Izvor: 22 Pomoći iz županijskog proračuna</t>
  </si>
  <si>
    <t>Izvor: 26 Sredstva Europske unije</t>
  </si>
  <si>
    <t>Izvor: 3 Donacije</t>
  </si>
  <si>
    <t>Izvor: 31 Donacije</t>
  </si>
  <si>
    <t>Izvor: 4 Prihodi za posebne namjene</t>
  </si>
  <si>
    <t>Izvor: 44 Prihodi za posebne namjene</t>
  </si>
  <si>
    <t>Izvor: 7 Ostali i vlastiti prihodi</t>
  </si>
  <si>
    <t>Izvor: 71 Vlastiti prihodi</t>
  </si>
  <si>
    <t>Izvor: 9 Višak prihoda iz prethodne godine</t>
  </si>
  <si>
    <t>Izvor: 94 Višak prihoda iz prethodne godine - prihodi za posebne namjene</t>
  </si>
  <si>
    <t>Izvor: 97 Višak prihoda iz prethodne godine - vlastiti prihodi</t>
  </si>
  <si>
    <t>155001 DJELATNOST TVRĐAVE KULTURE ŠIBENIK</t>
  </si>
  <si>
    <t>15500101 Redovna djelatnost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</si>
  <si>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</si>
  <si>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</si>
  <si>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</si>
  <si>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</si>
  <si>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</si>
  <si>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</si>
  <si>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</si>
  <si>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</si>
  <si>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</si>
  <si>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</si>
  <si>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41 Rashodi za nabavu neproizvedene dugotrajne imovine</t>
  </si>
  <si>
    <t>412 Nematerijalna imovina</t>
  </si>
  <si>
    <t>42 Rashodi za nabavu proizvedene dugotrajne imovine</t>
  </si>
  <si>
    <t>422 Postrojenja i oprema</t>
  </si>
  <si>
    <t>34 Financijski rashodi</t>
  </si>
  <si>
    <t>343 Ostali financijski rashodi</t>
  </si>
  <si>
    <t>426 Nematerijalna proizvedena imovina</t>
  </si>
  <si>
    <t>15500106 Adventura</t>
  </si>
  <si>
    <t>15500107 Erasmus + SUSTAIN4SENIOR HUB</t>
  </si>
  <si>
    <t>36 Pomoći dane u inozemstvo i unutar opće države</t>
  </si>
  <si>
    <t>361 Pomoći inozemnim vladama</t>
  </si>
  <si>
    <t>15500109 Erasmus + SUSTAINABLE ISLANDS</t>
  </si>
  <si>
    <t>15500110 Projekt Gifts Net</t>
  </si>
  <si>
    <t>368 Pomoći temeljem prijenosa EU sredstava</t>
  </si>
  <si>
    <t>15500111 Projekt FORTIC</t>
  </si>
  <si>
    <t>15500112 Program Potencijali zajednice</t>
  </si>
  <si>
    <t>15500113 Projekt Opremanje ljetne pozornice Tvrđave Barone</t>
  </si>
  <si>
    <t>BROJČANA OZNAKA I NAZIV</t>
  </si>
  <si>
    <t>A. RAČUN PRIHODA I RASHODA</t>
  </si>
  <si>
    <t>SVEUKUPNO PRIHODI</t>
  </si>
  <si>
    <t>SVEUKUPNO RASHODI</t>
  </si>
  <si>
    <t>RAČUN FINANCIRANJA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</si>
  <si>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</si>
  <si>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</si>
  <si>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</si>
  <si>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</si>
  <si>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6312 Kapitalne pomoći od inozemnih vlada</t>
  </si>
  <si>
    <t>632 Pomoći od međunarodnih organizacija te institucija i tijela EU</t>
  </si>
  <si>
    <t>6321 Tekuće pomoći od međunarodnih organizacija</t>
  </si>
  <si>
    <t>636 Pomoći proračunskim korisnicima iz proračuna koji im nije nadležan</t>
  </si>
  <si>
    <t>6361 Tekuće pomoći proračunskim korisnicima iz proračuna koji im nije nadležan</t>
  </si>
  <si>
    <t>638 Pomoći iz državnog proračuna temeljem prijenosa EU sredstava</t>
  </si>
  <si>
    <t>6381 Tekuće pomoći iz državnog proračuna temeljem prijenosa EU sredstava</t>
  </si>
  <si>
    <t>6382 Kapitalne pomoći iz državnog proračuna temeljem prijenosa EU sredstava</t>
  </si>
  <si>
    <t>64 Prihodi od imovine</t>
  </si>
  <si>
    <t>641 Prihodi od financijske imovine</t>
  </si>
  <si>
    <t>6415 Prihodi od pozitivnih tečajnih razlika</t>
  </si>
  <si>
    <t>65 Prihodi od upravnih i administrativnih pristojbi, pristojbi po posebnim propisima i naknada</t>
  </si>
  <si>
    <t>652 Prihodi po posebnim propisima</t>
  </si>
  <si>
    <t>6526 Ostali nespomenuti prihodi po posebnim propisima</t>
  </si>
  <si>
    <t>66 Prihodi od prodaje proizvoda i robe te pruženih usluga,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</si>
  <si>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</si>
  <si>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</si>
  <si>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</si>
  <si>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i kapitalnih pomoći po protestiranim jamst.</t>
  </si>
  <si>
    <t>6631 Tekuće donacije</t>
  </si>
  <si>
    <t>67 PH iz nadležnog proračuna i od HZZO-a temeljem ugovornih obveza</t>
  </si>
  <si>
    <t>6711 PH iz nadležnog proračuna za financiranje rashoda poslovanja</t>
  </si>
  <si>
    <t>6712 PH iz nadležnog proračuna za financiranje rashoda poslovanja</t>
  </si>
  <si>
    <t>3 Rashodi poslovanja</t>
  </si>
  <si>
    <t>3111 Plaće za redovan rad</t>
  </si>
  <si>
    <t>3113 Plaće za prekovremeni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</si>
  <si>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</si>
  <si>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</si>
  <si>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</si>
  <si>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</si>
  <si>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</si>
  <si>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</si>
  <si>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</si>
  <si>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</si>
  <si>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</si>
  <si>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</si>
  <si>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</si>
  <si>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</si>
  <si>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</si>
  <si>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</si>
  <si>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</si>
  <si>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</si>
  <si>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</si>
  <si>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</si>
  <si>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</si>
  <si>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</si>
  <si>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</si>
  <si>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</si>
  <si>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</si>
  <si>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</si>
  <si>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</si>
  <si>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</si>
  <si>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3431 Bankarske usluge i usluge platnog prometa</t>
  </si>
  <si>
    <t>3433 Zatezne kamate</t>
  </si>
  <si>
    <t>3611 Tekuće pomoći inozemnim vladama</t>
  </si>
  <si>
    <t>3681 Tekuće pomoći temeljem prijenosa EU sredstava</t>
  </si>
  <si>
    <t>4 Rashodi za nabavu nefinancijske imovine</t>
  </si>
  <si>
    <t>4123 Licence</t>
  </si>
  <si>
    <t>4124 Ostala prava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</si>
  <si>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</si>
  <si>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</si>
  <si>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</si>
  <si>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</si>
  <si>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</si>
  <si>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4262 Ulaganja u računalne programe</t>
  </si>
  <si>
    <t>IZVRŠENJE FINANCIJSKOG PLANA PRORAČUNSKOG KORISNIKA DRŽAVNOG PRORAČUNA
ZA N. GODINU</t>
  </si>
  <si>
    <t>I. OPĆI DIO</t>
  </si>
  <si>
    <t>SAŽETAK  RAČUNA PRIHODA I RASHODA I RAČUNA FINANCIRANJA</t>
  </si>
  <si>
    <t>SAŽETAK RAČUNA PRIHODA I RASHODA</t>
  </si>
  <si>
    <t>OSTVARENJE/IZVRŠENJE 
2024.</t>
  </si>
  <si>
    <t>IZVORNI PLAN ILI REBALANS 2025.</t>
  </si>
  <si>
    <t>TEKUĆI PLAN 2025.</t>
  </si>
  <si>
    <t>OSTVARENJE/IZVRŠENJE 2025.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</si>
  <si>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</si>
  <si>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</si>
  <si>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</si>
  <si>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</si>
  <si>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</si>
  <si>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</si>
  <si>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</si>
  <si>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</si>
  <si>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</si>
  <si>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</si>
  <si>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</si>
  <si>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</si>
  <si>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OSTVARENJE/IZVRŠENJE 
20023.</t>
  </si>
  <si>
    <t>IZVORNI PLAN ILI REBALANS 2024.</t>
  </si>
  <si>
    <t>TEKUĆI PLAN 2024.</t>
  </si>
  <si>
    <t xml:space="preserve">OSTVARENJE/IZVRŠENJE 2024.  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</si>
  <si>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</si>
  <si>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</si>
  <si>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</si>
  <si>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</si>
  <si>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</si>
  <si>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</si>
  <si>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</si>
  <si>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</si>
  <si>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</si>
  <si>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</si>
  <si>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</si>
  <si>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</si>
  <si>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                                                                     I. OPĆI DIO PRORAČUNA za razdoblje od 01.01.2025. do 30.06.2025.                                           </t>
  </si>
  <si>
    <t xml:space="preserve">                                                                              IZVJEŠTAJ RAČUNA FINANCIRANJA PREMA EKONOMSKOJ KLASIFIKACIJI</t>
  </si>
  <si>
    <t>IZVJEŠTAJ O RASHODIMA PREMA FUNKCIJSKOJ KLASIFIKACIJI</t>
  </si>
  <si>
    <t>IZVRŠENJE 
2024.</t>
  </si>
  <si>
    <t>UKUPNO RASHODI</t>
  </si>
  <si>
    <t>Funk. klas: 0 Javnost</t>
  </si>
  <si>
    <t>082 Službe kulture</t>
  </si>
  <si>
    <t>IZVJEŠTAJ O RASHODIMA PREMA ORGANIZACIJSKOJ KLASIFIKACIJI</t>
  </si>
  <si>
    <t>SVEUKUPNO RASHODI I IZDACI</t>
  </si>
  <si>
    <t>Razdjel: 3 UPRAVNI ODJEL ZA DRUŠTVENE DJELATNOSTI</t>
  </si>
  <si>
    <t>Glava: 3-9 TVRĐAVA KULTURE ŠIBENIK</t>
  </si>
  <si>
    <t xml:space="preserve">IZVRŠENJE 
2024. </t>
  </si>
  <si>
    <t>IZVRŠENJE 2025.</t>
  </si>
  <si>
    <t>IZVRŠENJE 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</si>
</sst>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/>
      <name val="Times New Roman"/>
      <family val="1"/>
    </font>
    <font>
      <i/>
      <sz val="10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3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21" fillId="34" borderId="10" xfId="0" applyFont="1" applyFill="1" applyBorder="1" applyAlignment="1">
      <alignment horizontal="left" wrapText="1" indent="1"/>
    </xf>
    <xf numFmtId="4" fontId="21" fillId="34" borderId="10" xfId="0" applyNumberFormat="1" applyFont="1" applyFill="1" applyBorder="1" applyAlignment="1">
      <alignment horizontal="right" wrapText="1" indent="1"/>
    </xf>
    <xf numFmtId="0" fontId="21" fillId="34" borderId="10" xfId="0" applyFont="1" applyFill="1" applyBorder="1" applyAlignment="1">
      <alignment horizontal="right" wrapText="1" indent="1"/>
    </xf>
    <xf numFmtId="0" fontId="20" fillId="34" borderId="10" xfId="0" applyFont="1" applyFill="1" applyBorder="1" applyAlignment="1">
      <alignment horizontal="right" wrapText="1" indent="1"/>
    </xf>
    <xf numFmtId="0" fontId="20" fillId="34" borderId="10" xfId="0" applyFont="1" applyFill="1" applyBorder="1" applyAlignment="1">
      <alignment horizontal="left" wrapText="1" indent="1"/>
    </xf>
    <xf numFmtId="4" fontId="21" fillId="37" borderId="10" xfId="0" applyNumberFormat="1" applyFont="1" applyFill="1" applyBorder="1" applyAlignment="1">
      <alignment horizontal="right" wrapText="1" indent="1"/>
    </xf>
    <xf numFmtId="0" fontId="21" fillId="37" borderId="10" xfId="0" applyFont="1" applyFill="1" applyBorder="1" applyAlignment="1">
      <alignment horizontal="right" wrapText="1" indent="1"/>
    </xf>
    <xf numFmtId="0" fontId="21" fillId="36" borderId="11" xfId="0" applyFont="1" applyFill="1" applyBorder="1" applyAlignment="1">
      <alignment horizontal="center" vertical="center" wrapText="1" indent="1"/>
    </xf>
    <xf numFmtId="4" fontId="24" fillId="37" borderId="11" xfId="0" applyNumberFormat="1" applyFont="1" applyFill="1" applyBorder="1" applyAlignment="1">
      <alignment horizontal="right" wrapText="1" indent="1"/>
    </xf>
    <xf numFmtId="0" fontId="24" fillId="37" borderId="11" xfId="0" applyFont="1" applyFill="1" applyBorder="1" applyAlignment="1">
      <alignment horizontal="right" wrapText="1" indent="1"/>
    </xf>
    <xf numFmtId="0" fontId="25" fillId="37" borderId="11" xfId="0" applyFont="1" applyFill="1" applyBorder="1" applyAlignment="1">
      <alignment horizontal="righ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1"/>
    </xf>
    <xf numFmtId="0" fontId="20" fillId="34" borderId="11" xfId="0" applyFont="1" applyFill="1" applyBorder="1" applyAlignment="1">
      <alignment horizontal="left" wrapText="1" indent="1"/>
    </xf>
    <xf numFmtId="0" fontId="24" fillId="34" borderId="11" xfId="0" applyFont="1" applyFill="1" applyBorder="1" applyAlignment="1">
      <alignment horizontal="left" wrapText="1" indent="1"/>
    </xf>
    <xf numFmtId="4" fontId="24" fillId="34" borderId="11" xfId="0" applyNumberFormat="1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left" wrapText="1" indent="1"/>
    </xf>
    <xf numFmtId="4" fontId="24" fillId="36" borderId="11" xfId="0" applyNumberFormat="1" applyFont="1" applyFill="1" applyBorder="1" applyAlignment="1">
      <alignment horizontal="right" wrapText="1" indent="1"/>
    </xf>
    <xf numFmtId="0" fontId="24" fillId="36" borderId="11" xfId="0" applyFont="1" applyFill="1" applyBorder="1" applyAlignment="1">
      <alignment horizontal="right" wrapText="1" indent="1"/>
    </xf>
    <xf numFmtId="0" fontId="25" fillId="36" borderId="11" xfId="0" applyFont="1" applyFill="1" applyBorder="1" applyAlignment="1">
      <alignment horizontal="right" wrapText="1" indent="1"/>
    </xf>
    <xf numFmtId="4" fontId="21" fillId="35" borderId="11" xfId="0" applyNumberFormat="1" applyFont="1" applyFill="1" applyBorder="1" applyAlignment="1">
      <alignment horizontal="right" wrapText="1" indent="1"/>
    </xf>
    <xf numFmtId="0" fontId="21" fillId="35" borderId="11" xfId="0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right" wrapText="1" indent="1"/>
    </xf>
    <xf numFmtId="0" fontId="21" fillId="35" borderId="11" xfId="0" applyFont="1" applyFill="1" applyBorder="1" applyAlignment="1">
      <alignment horizontal="left" wrapText="1" indent="1"/>
    </xf>
    <xf numFmtId="0" fontId="20" fillId="35" borderId="11" xfId="0" applyFont="1" applyFill="1" applyBorder="1" applyAlignment="1">
      <alignment horizontal="left" wrapText="1" indent="1"/>
    </xf>
    <xf numFmtId="4" fontId="21" fillId="38" borderId="11" xfId="0" applyNumberFormat="1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right" wrapText="1" indent="1"/>
    </xf>
    <xf numFmtId="0" fontId="20" fillId="38" borderId="11" xfId="0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left" wrapText="1" indent="1"/>
    </xf>
    <xf numFmtId="0" fontId="20" fillId="38" borderId="11" xfId="0" applyFont="1" applyFill="1" applyBorder="1" applyAlignment="1">
      <alignment horizontal="left" wrapText="1" indent="1"/>
    </xf>
    <xf numFmtId="0" fontId="24" fillId="35" borderId="11" xfId="0" applyFont="1" applyFill="1" applyBorder="1" applyAlignment="1">
      <alignment horizontal="right" wrapText="1" indent="1"/>
    </xf>
    <xf numFmtId="4" fontId="24" fillId="35" borderId="11" xfId="0" applyNumberFormat="1" applyFont="1" applyFill="1" applyBorder="1" applyAlignment="1">
      <alignment horizontal="right" wrapText="1" indent="1"/>
    </xf>
    <xf numFmtId="0" fontId="25" fillId="35" borderId="11" xfId="0" applyFont="1" applyFill="1" applyBorder="1" applyAlignment="1">
      <alignment horizontal="right" wrapText="1" indent="1"/>
    </xf>
    <xf numFmtId="0" fontId="24" fillId="35" borderId="11" xfId="0" applyFont="1" applyFill="1" applyBorder="1" applyAlignment="1">
      <alignment horizontal="left" wrapText="1" indent="1"/>
    </xf>
    <xf numFmtId="0" fontId="25" fillId="35" borderId="11" xfId="0" applyFont="1" applyFill="1" applyBorder="1" applyAlignment="1">
      <alignment horizontal="left" wrapText="1" indent="1"/>
    </xf>
    <xf numFmtId="4" fontId="24" fillId="38" borderId="11" xfId="0" applyNumberFormat="1" applyFont="1" applyFill="1" applyBorder="1" applyAlignment="1">
      <alignment horizontal="right" wrapText="1" indent="1"/>
    </xf>
    <xf numFmtId="0" fontId="24" fillId="38" borderId="11" xfId="0" applyFont="1" applyFill="1" applyBorder="1" applyAlignment="1">
      <alignment horizontal="right" wrapText="1" indent="1"/>
    </xf>
    <xf numFmtId="0" fontId="25" fillId="38" borderId="11" xfId="0" applyFont="1" applyFill="1" applyBorder="1" applyAlignment="1">
      <alignment horizontal="right" wrapText="1" indent="1"/>
    </xf>
    <xf numFmtId="0" fontId="24" fillId="36" borderId="11" xfId="0" applyFont="1" applyFill="1" applyBorder="1" applyAlignment="1">
      <alignment horizontal="left" wrapText="1" indent="1"/>
    </xf>
    <xf numFmtId="0" fontId="24" fillId="38" borderId="11" xfId="0" applyFont="1" applyFill="1" applyBorder="1" applyAlignment="1">
      <alignment horizontal="left" wrapText="1" indent="1"/>
    </xf>
    <xf numFmtId="0" fontId="25" fillId="38" borderId="11" xfId="0" applyFont="1" applyFill="1" applyBorder="1" applyAlignment="1">
      <alignment horizontal="left" wrapText="1" indent="1"/>
    </xf>
    <xf numFmtId="0" fontId="25" fillId="36" borderId="11" xfId="0" applyFont="1" applyFill="1" applyBorder="1" applyAlignment="1">
      <alignment horizontal="left" wrapText="1" indent="1"/>
    </xf>
    <xf numFmtId="0" fontId="24" fillId="37" borderId="11" xfId="0" applyFont="1" applyFill="1" applyBorder="1" applyAlignment="1">
      <alignment horizontal="left" wrapText="1"/>
    </xf>
    <xf numFmtId="0" fontId="21" fillId="35" borderId="11" xfId="0" applyFont="1" applyFill="1" applyBorder="1" applyAlignment="1">
      <alignment horizontal="left" wrapText="1"/>
    </xf>
    <xf numFmtId="0" fontId="21" fillId="38" borderId="11" xfId="0" applyFont="1" applyFill="1" applyBorder="1" applyAlignment="1">
      <alignment horizontal="left" wrapText="1"/>
    </xf>
    <xf numFmtId="0" fontId="24" fillId="36" borderId="11" xfId="0" applyFont="1" applyFill="1" applyBorder="1" applyAlignment="1">
      <alignment horizontal="left" wrapText="1"/>
    </xf>
    <xf numFmtId="0" fontId="21" fillId="34" borderId="11" xfId="0" applyFont="1" applyFill="1" applyBorder="1" applyAlignment="1">
      <alignment horizontal="left" wrapText="1"/>
    </xf>
    <xf numFmtId="0" fontId="24" fillId="35" borderId="11" xfId="0" applyFont="1" applyFill="1" applyBorder="1" applyAlignment="1">
      <alignment horizontal="left" wrapText="1"/>
    </xf>
    <xf numFmtId="0" fontId="24" fillId="38" borderId="11" xfId="0" applyFont="1" applyFill="1" applyBorder="1" applyAlignment="1">
      <alignment horizontal="left" wrapText="1"/>
    </xf>
    <xf numFmtId="0" fontId="24" fillId="34" borderId="11" xfId="0" applyFont="1" applyFill="1" applyBorder="1" applyAlignment="1">
      <alignment horizontal="left" wrapText="1"/>
    </xf>
    <xf numFmtId="0" fontId="19" fillId="39" borderId="0" xfId="0" applyFont="1" applyFill="1" applyAlignment="1">
      <alignment horizontal="left" indent="1"/>
    </xf>
    <xf numFmtId="0" fontId="18" fillId="39" borderId="0" xfId="0" applyFont="1" applyFill="1" applyAlignment="1">
      <alignment horizontal="left" indent="1"/>
    </xf>
    <xf numFmtId="0" fontId="22" fillId="36" borderId="11" xfId="0" applyFont="1" applyFill="1" applyBorder="1" applyAlignment="1">
      <alignment horizontal="center" vertical="center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right" wrapText="1" indent="1"/>
    </xf>
    <xf numFmtId="0" fontId="21" fillId="39" borderId="11" xfId="0" applyFont="1" applyFill="1" applyBorder="1" applyAlignment="1">
      <alignment horizontal="left" wrapText="1"/>
    </xf>
    <xf numFmtId="0" fontId="22" fillId="37" borderId="11" xfId="0" applyFont="1" applyFill="1" applyBorder="1" applyAlignment="1">
      <alignment horizontal="left" wrapText="1"/>
    </xf>
    <xf numFmtId="4" fontId="21" fillId="39" borderId="11" xfId="0" applyNumberFormat="1" applyFont="1" applyFill="1" applyBorder="1" applyAlignment="1">
      <alignment horizontal="right" vertical="center" wrapText="1"/>
    </xf>
    <xf numFmtId="2" fontId="21" fillId="39" borderId="11" xfId="3" applyNumberFormat="1" applyFont="1" applyFill="1" applyBorder="1" applyAlignment="1">
      <alignment horizontal="right" vertical="center" wrapText="1"/>
    </xf>
    <xf numFmtId="2" fontId="20" fillId="39" borderId="11" xfId="0" applyNumberFormat="1" applyFont="1" applyFill="1" applyBorder="1" applyAlignment="1">
      <alignment horizontal="right" vertical="center" wrapText="1"/>
    </xf>
    <xf numFmtId="2" fontId="22" fillId="37" borderId="11" xfId="0" applyNumberFormat="1" applyFont="1" applyFill="1" applyBorder="1" applyAlignment="1">
      <alignment horizontal="right" wrapText="1" indent="1"/>
    </xf>
    <xf numFmtId="2" fontId="23" fillId="37" borderId="11" xfId="0" applyNumberFormat="1" applyFont="1" applyFill="1" applyBorder="1" applyAlignment="1">
      <alignment horizontal="right" wrapText="1" indent="1"/>
    </xf>
    <xf numFmtId="2" fontId="27" fillId="0" borderId="11" xfId="0" applyNumberFormat="1" applyFont="1" applyBorder="1" applyAlignment="1">
      <alignment horizontal="right" indent="1"/>
    </xf>
    <xf numFmtId="0" fontId="27" fillId="0" borderId="0" xfId="0" applyFont="1" applyAlignment="1">
      <alignment horizontal="left" indent="1"/>
    </xf>
    <xf numFmtId="165" fontId="21" fillId="34" borderId="11" xfId="0" applyNumberFormat="1" applyFont="1" applyFill="1" applyBorder="1" applyAlignment="1">
      <alignment horizontal="right" wrapText="1" indent="1"/>
    </xf>
    <xf numFmtId="164" fontId="21" fillId="34" borderId="11" xfId="3" applyNumberFormat="1" applyFont="1" applyFill="1" applyBorder="1" applyAlignment="1">
      <alignment horizontal="right" wrapText="1" indent="1"/>
    </xf>
    <xf numFmtId="4" fontId="22" fillId="36" borderId="10" xfId="0" applyNumberFormat="1" applyFont="1" applyFill="1" applyBorder="1" applyAlignment="1">
      <alignment horizontal="right" wrapText="1" indent="1"/>
    </xf>
    <xf numFmtId="2" fontId="22" fillId="36" borderId="11" xfId="3" applyNumberFormat="1" applyFont="1" applyFill="1" applyBorder="1" applyAlignment="1">
      <alignment horizontal="right" wrapText="1" indent="1"/>
    </xf>
    <xf numFmtId="0" fontId="22" fillId="36" borderId="10" xfId="0" applyFont="1" applyFill="1" applyBorder="1" applyAlignment="1">
      <alignment horizontal="right" wrapText="1" indent="1"/>
    </xf>
    <xf numFmtId="0" fontId="19" fillId="36" borderId="10" xfId="0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left" wrapText="1"/>
    </xf>
    <xf numFmtId="4" fontId="22" fillId="35" borderId="11" xfId="0" applyNumberFormat="1" applyFont="1" applyFill="1" applyBorder="1" applyAlignment="1">
      <alignment horizontal="right" vertical="center" wrapText="1"/>
    </xf>
    <xf numFmtId="2" fontId="22" fillId="35" borderId="11" xfId="3" applyNumberFormat="1" applyFont="1" applyFill="1" applyBorder="1" applyAlignment="1">
      <alignment horizontal="right" vertical="center" wrapText="1"/>
    </xf>
    <xf numFmtId="2" fontId="23" fillId="35" borderId="11" xfId="0" applyNumberFormat="1" applyFont="1" applyFill="1" applyBorder="1" applyAlignment="1">
      <alignment horizontal="right" vertical="center" wrapText="1"/>
    </xf>
    <xf numFmtId="4" fontId="22" fillId="35" borderId="11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right" wrapText="1" indent="1"/>
    </xf>
    <xf numFmtId="0" fontId="23" fillId="35" borderId="11" xfId="0" applyFont="1" applyFill="1" applyBorder="1" applyAlignment="1">
      <alignment horizontal="right" wrapText="1" indent="1"/>
    </xf>
    <xf numFmtId="4" fontId="21" fillId="39" borderId="11" xfId="0" applyNumberFormat="1" applyFont="1" applyFill="1" applyBorder="1" applyAlignment="1">
      <alignment horizontal="right" wrapText="1" indent="1"/>
    </xf>
    <xf numFmtId="0" fontId="21" fillId="39" borderId="11" xfId="0" applyFont="1" applyFill="1" applyBorder="1" applyAlignment="1">
      <alignment horizontal="right" wrapText="1" indent="1"/>
    </xf>
    <xf numFmtId="0" fontId="20" fillId="39" borderId="11" xfId="0" applyFont="1" applyFill="1" applyBorder="1" applyAlignment="1">
      <alignment horizontal="right" wrapText="1" indent="1"/>
    </xf>
    <xf numFmtId="0" fontId="20" fillId="34" borderId="20" xfId="0" applyFont="1" applyFill="1" applyBorder="1" applyAlignment="1">
      <alignment horizontal="right" wrapText="1" indent="1"/>
    </xf>
    <xf numFmtId="0" fontId="21" fillId="40" borderId="10" xfId="0" applyFont="1" applyFill="1" applyBorder="1" applyAlignment="1">
      <alignment horizontal="left" wrapText="1" indent="1"/>
    </xf>
    <xf numFmtId="4" fontId="21" fillId="40" borderId="10" xfId="0" applyNumberFormat="1" applyFont="1" applyFill="1" applyBorder="1" applyAlignment="1">
      <alignment horizontal="right" wrapText="1" indent="1"/>
    </xf>
    <xf numFmtId="164" fontId="21" fillId="40" borderId="10" xfId="0" applyNumberFormat="1" applyFont="1" applyFill="1" applyBorder="1" applyAlignment="1">
      <alignment horizontal="right" wrapText="1" indent="1"/>
    </xf>
    <xf numFmtId="164" fontId="21" fillId="34" borderId="10" xfId="0" applyNumberFormat="1" applyFont="1" applyFill="1" applyBorder="1" applyAlignment="1">
      <alignment horizontal="right" wrapText="1" indent="1"/>
    </xf>
    <xf numFmtId="164" fontId="21" fillId="34" borderId="10" xfId="0" applyNumberFormat="1" applyFont="1" applyFill="1" applyBorder="1" applyAlignment="1">
      <alignment horizontal="left" wrapText="1" indent="1"/>
    </xf>
    <xf numFmtId="2" fontId="21" fillId="34" borderId="11" xfId="3" applyNumberFormat="1" applyFont="1" applyFill="1" applyBorder="1" applyAlignment="1">
      <alignment horizontal="right" wrapText="1" indent="1"/>
    </xf>
    <xf numFmtId="2" fontId="26" fillId="36" borderId="11" xfId="0" applyNumberFormat="1" applyFont="1" applyFill="1" applyBorder="1" applyAlignment="1">
      <alignment horizontal="right" indent="1"/>
    </xf>
    <xf numFmtId="0" fontId="23" fillId="36" borderId="10" xfId="0" applyFont="1" applyFill="1" applyBorder="1" applyAlignment="1">
      <alignment horizontal="right" wrapText="1" indent="1"/>
    </xf>
    <xf numFmtId="4" fontId="22" fillId="35" borderId="10" xfId="0" applyNumberFormat="1" applyFont="1" applyFill="1" applyBorder="1" applyAlignment="1">
      <alignment horizontal="right" wrapText="1" indent="1"/>
    </xf>
    <xf numFmtId="164" fontId="22" fillId="35" borderId="10" xfId="0" applyNumberFormat="1" applyFont="1" applyFill="1" applyBorder="1" applyAlignment="1">
      <alignment horizontal="right" wrapText="1" indent="1"/>
    </xf>
    <xf numFmtId="0" fontId="22" fillId="35" borderId="10" xfId="2" applyNumberFormat="1" applyFont="1" applyFill="1" applyBorder="1" applyAlignment="1">
      <alignment horizontal="right" wrapText="1" indent="1"/>
    </xf>
    <xf numFmtId="2" fontId="23" fillId="35" borderId="10" xfId="0" applyNumberFormat="1" applyFont="1" applyFill="1" applyBorder="1" applyAlignment="1">
      <alignment horizontal="right" wrapText="1" indent="1"/>
    </xf>
    <xf numFmtId="4" fontId="21" fillId="35" borderId="10" xfId="0" applyNumberFormat="1" applyFont="1" applyFill="1" applyBorder="1" applyAlignment="1">
      <alignment horizontal="right" wrapText="1" indent="1"/>
    </xf>
    <xf numFmtId="0" fontId="21" fillId="35" borderId="10" xfId="0" applyFont="1" applyFill="1" applyBorder="1" applyAlignment="1">
      <alignment horizontal="right" wrapText="1" indent="1"/>
    </xf>
    <xf numFmtId="0" fontId="20" fillId="35" borderId="10" xfId="0" applyFont="1" applyFill="1" applyBorder="1" applyAlignment="1">
      <alignment horizontal="right" wrapText="1" indent="1"/>
    </xf>
    <xf numFmtId="0" fontId="22" fillId="35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2" fillId="36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18" fillId="0" borderId="0" xfId="0" applyFont="1" applyAlignment="1">
      <alignment vertical="top"/>
    </xf>
    <xf numFmtId="0" fontId="21" fillId="40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horizontal="right" wrapText="1" indent="1"/>
    </xf>
    <xf numFmtId="0" fontId="20" fillId="40" borderId="10" xfId="0" applyFont="1" applyFill="1" applyBorder="1" applyAlignment="1">
      <alignment horizontal="right" wrapText="1" indent="1"/>
    </xf>
    <xf numFmtId="164" fontId="21" fillId="40" borderId="10" xfId="0" applyNumberFormat="1" applyFont="1" applyFill="1" applyBorder="1" applyAlignment="1">
      <alignment horizontal="left" wrapText="1" indent="1"/>
    </xf>
    <xf numFmtId="0" fontId="20" fillId="40" borderId="10" xfId="0" applyFont="1" applyFill="1" applyBorder="1" applyAlignment="1">
      <alignment horizontal="left" wrapText="1" indent="1"/>
    </xf>
    <xf numFmtId="0" fontId="21" fillId="40" borderId="11" xfId="0" applyFont="1" applyFill="1" applyBorder="1" applyAlignment="1">
      <alignment vertical="top" wrapText="1"/>
    </xf>
    <xf numFmtId="165" fontId="21" fillId="40" borderId="11" xfId="0" applyNumberFormat="1" applyFont="1" applyFill="1" applyBorder="1" applyAlignment="1">
      <alignment horizontal="right" wrapText="1" indent="1"/>
    </xf>
    <xf numFmtId="164" fontId="21" fillId="40" borderId="11" xfId="3" applyNumberFormat="1" applyFont="1" applyFill="1" applyBorder="1" applyAlignment="1">
      <alignment horizontal="right" wrapText="1" indent="1"/>
    </xf>
    <xf numFmtId="2" fontId="21" fillId="40" borderId="11" xfId="3" applyNumberFormat="1" applyFont="1" applyFill="1" applyBorder="1" applyAlignment="1">
      <alignment horizontal="right" wrapText="1" indent="1"/>
    </xf>
    <xf numFmtId="2" fontId="27" fillId="40" borderId="11" xfId="0" applyNumberFormat="1" applyFont="1" applyFill="1" applyBorder="1" applyAlignment="1">
      <alignment horizontal="right" indent="1"/>
    </xf>
    <xf numFmtId="0" fontId="21" fillId="38" borderId="10" xfId="0" applyFont="1" applyFill="1" applyBorder="1" applyAlignment="1">
      <alignment vertical="top" wrapText="1"/>
    </xf>
    <xf numFmtId="4" fontId="21" fillId="38" borderId="10" xfId="0" applyNumberFormat="1" applyFont="1" applyFill="1" applyBorder="1" applyAlignment="1">
      <alignment horizontal="right" wrapText="1" indent="1"/>
    </xf>
    <xf numFmtId="164" fontId="21" fillId="38" borderId="10" xfId="0" applyNumberFormat="1" applyFont="1" applyFill="1" applyBorder="1" applyAlignment="1">
      <alignment horizontal="right" wrapText="1" indent="1"/>
    </xf>
    <xf numFmtId="0" fontId="21" fillId="38" borderId="10" xfId="0" applyFont="1" applyFill="1" applyBorder="1" applyAlignment="1">
      <alignment horizontal="right" wrapText="1" indent="1"/>
    </xf>
    <xf numFmtId="0" fontId="20" fillId="38" borderId="10" xfId="0" applyFont="1" applyFill="1" applyBorder="1" applyAlignment="1">
      <alignment horizontal="right" wrapText="1" indent="1"/>
    </xf>
    <xf numFmtId="0" fontId="21" fillId="38" borderId="10" xfId="0" applyFont="1" applyFill="1" applyBorder="1" applyAlignment="1">
      <alignment horizontal="left" wrapText="1" indent="1"/>
    </xf>
    <xf numFmtId="164" fontId="21" fillId="38" borderId="10" xfId="0" applyNumberFormat="1" applyFont="1" applyFill="1" applyBorder="1" applyAlignment="1">
      <alignment horizontal="left" wrapText="1" indent="1"/>
    </xf>
    <xf numFmtId="0" fontId="20" fillId="38" borderId="10" xfId="0" applyFont="1" applyFill="1" applyBorder="1" applyAlignment="1">
      <alignment horizontal="left" wrapText="1" inden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4" fontId="29" fillId="39" borderId="16" xfId="0" applyNumberFormat="1" applyFont="1" applyFill="1" applyBorder="1" applyAlignment="1">
      <alignment horizontal="center" vertical="center" wrapText="1"/>
    </xf>
    <xf numFmtId="0" fontId="34" fillId="39" borderId="16" xfId="0" applyFont="1" applyFill="1" applyBorder="1" applyAlignment="1">
      <alignment horizontal="right" vertical="center"/>
    </xf>
    <xf numFmtId="0" fontId="35" fillId="36" borderId="11" xfId="0" quotePrefix="1" applyFont="1" applyFill="1" applyBorder="1" applyAlignment="1">
      <alignment horizontal="center" vertical="center" wrapText="1"/>
    </xf>
    <xf numFmtId="0" fontId="36" fillId="36" borderId="11" xfId="0" quotePrefix="1" applyFont="1" applyFill="1" applyBorder="1" applyAlignment="1">
      <alignment horizontal="center" vertical="center" wrapText="1"/>
    </xf>
    <xf numFmtId="0" fontId="36" fillId="36" borderId="11" xfId="0" applyFont="1" applyFill="1" applyBorder="1" applyAlignment="1">
      <alignment horizontal="center" vertical="center" wrapText="1"/>
    </xf>
    <xf numFmtId="4" fontId="33" fillId="39" borderId="11" xfId="1" applyNumberFormat="1" applyFont="1" applyFill="1" applyBorder="1" applyAlignment="1">
      <alignment vertical="center"/>
    </xf>
    <xf numFmtId="4" fontId="33" fillId="39" borderId="11" xfId="1" applyNumberFormat="1" applyFont="1" applyFill="1" applyBorder="1" applyAlignment="1">
      <alignment horizontal="right"/>
    </xf>
    <xf numFmtId="4" fontId="33" fillId="39" borderId="11" xfId="3" applyNumberFormat="1" applyFont="1" applyFill="1" applyBorder="1" applyAlignment="1">
      <alignment horizontal="right"/>
    </xf>
    <xf numFmtId="4" fontId="33" fillId="0" borderId="11" xfId="0" applyNumberFormat="1" applyFont="1" applyBorder="1" applyAlignment="1">
      <alignment vertical="center"/>
    </xf>
    <xf numFmtId="4" fontId="35" fillId="0" borderId="11" xfId="0" applyNumberFormat="1" applyFont="1" applyBorder="1" applyAlignment="1">
      <alignment horizontal="right"/>
    </xf>
    <xf numFmtId="0" fontId="24" fillId="37" borderId="22" xfId="0" applyFont="1" applyFill="1" applyBorder="1" applyAlignment="1">
      <alignment vertical="center"/>
    </xf>
    <xf numFmtId="4" fontId="33" fillId="37" borderId="11" xfId="0" applyNumberFormat="1" applyFont="1" applyFill="1" applyBorder="1" applyAlignment="1">
      <alignment vertical="center"/>
    </xf>
    <xf numFmtId="4" fontId="33" fillId="0" borderId="11" xfId="0" applyNumberFormat="1" applyFont="1" applyBorder="1" applyAlignment="1">
      <alignment vertical="center" wrapText="1"/>
    </xf>
    <xf numFmtId="4" fontId="35" fillId="0" borderId="11" xfId="0" applyNumberFormat="1" applyFont="1" applyBorder="1" applyAlignment="1">
      <alignment horizontal="right" wrapText="1"/>
    </xf>
    <xf numFmtId="0" fontId="33" fillId="37" borderId="21" xfId="0" applyFont="1" applyFill="1" applyBorder="1" applyAlignment="1">
      <alignment horizontal="left" vertical="center"/>
    </xf>
    <xf numFmtId="4" fontId="35" fillId="37" borderId="11" xfId="0" applyNumberFormat="1" applyFont="1" applyFill="1" applyBorder="1" applyAlignment="1">
      <alignment horizontal="right"/>
    </xf>
    <xf numFmtId="4" fontId="33" fillId="37" borderId="11" xfId="0" applyNumberFormat="1" applyFont="1" applyFill="1" applyBorder="1" applyAlignment="1">
      <alignment vertical="center" wrapText="1"/>
    </xf>
    <xf numFmtId="0" fontId="31" fillId="0" borderId="0" xfId="0" applyFont="1"/>
    <xf numFmtId="0" fontId="29" fillId="39" borderId="16" xfId="0" applyFont="1" applyFill="1" applyBorder="1" applyAlignment="1">
      <alignment horizontal="center" vertical="center" wrapText="1"/>
    </xf>
    <xf numFmtId="0" fontId="16" fillId="39" borderId="16" xfId="0" applyFont="1" applyFill="1" applyBorder="1" applyAlignment="1">
      <alignment horizontal="center" vertical="center"/>
    </xf>
    <xf numFmtId="0" fontId="35" fillId="36" borderId="11" xfId="0" applyFont="1" applyFill="1" applyBorder="1" applyAlignment="1">
      <alignment horizontal="center" vertical="center" wrapText="1"/>
    </xf>
    <xf numFmtId="0" fontId="36" fillId="36" borderId="11" xfId="0" quotePrefix="1" applyFont="1" applyFill="1" applyBorder="1" applyAlignment="1">
      <alignment horizontal="center" vertical="center"/>
    </xf>
    <xf numFmtId="4" fontId="33" fillId="0" borderId="11" xfId="0" applyNumberFormat="1" applyFont="1" applyBorder="1" applyAlignment="1">
      <alignment horizontal="left" vertical="center" wrapText="1"/>
    </xf>
    <xf numFmtId="3" fontId="35" fillId="0" borderId="11" xfId="0" applyNumberFormat="1" applyFont="1" applyBorder="1" applyAlignment="1">
      <alignment horizontal="right"/>
    </xf>
    <xf numFmtId="4" fontId="24" fillId="0" borderId="11" xfId="0" applyNumberFormat="1" applyFont="1" applyBorder="1" applyAlignment="1">
      <alignment vertical="center" wrapText="1"/>
    </xf>
    <xf numFmtId="4" fontId="35" fillId="37" borderId="11" xfId="0" quotePrefix="1" applyNumberFormat="1" applyFont="1" applyFill="1" applyBorder="1" applyAlignment="1">
      <alignment horizontal="left" wrapText="1"/>
    </xf>
    <xf numFmtId="4" fontId="35" fillId="37" borderId="11" xfId="0" applyNumberFormat="1" applyFont="1" applyFill="1" applyBorder="1" applyAlignment="1">
      <alignment horizontal="center" vertical="center" wrapText="1"/>
    </xf>
    <xf numFmtId="0" fontId="35" fillId="37" borderId="11" xfId="0" applyFont="1" applyFill="1" applyBorder="1" applyAlignment="1">
      <alignment horizontal="center" vertical="center" wrapText="1"/>
    </xf>
    <xf numFmtId="0" fontId="0" fillId="41" borderId="0" xfId="0" applyFill="1"/>
    <xf numFmtId="0" fontId="0" fillId="0" borderId="0" xfId="0" applyAlignment="1">
      <alignment horizontal="left"/>
    </xf>
    <xf numFmtId="4" fontId="35" fillId="37" borderId="11" xfId="0" applyNumberFormat="1" applyFont="1" applyFill="1" applyBorder="1" applyAlignment="1">
      <alignment horizontal="right" vertical="center" wrapText="1"/>
    </xf>
    <xf numFmtId="4" fontId="35" fillId="37" borderId="11" xfId="0" applyNumberFormat="1" applyFont="1" applyFill="1" applyBorder="1" applyAlignment="1">
      <alignment horizontal="left" vertical="center" wrapText="1"/>
    </xf>
    <xf numFmtId="0" fontId="35" fillId="37" borderId="11" xfId="0" applyFont="1" applyFill="1" applyBorder="1" applyAlignment="1">
      <alignment horizontal="left" vertical="center" wrapText="1"/>
    </xf>
    <xf numFmtId="0" fontId="0" fillId="41" borderId="0" xfId="0" applyFill="1" applyAlignment="1">
      <alignment horizontal="left"/>
    </xf>
    <xf numFmtId="4" fontId="33" fillId="37" borderId="11" xfId="0" applyNumberFormat="1" applyFont="1" applyFill="1" applyBorder="1" applyAlignment="1">
      <alignment wrapText="1"/>
    </xf>
    <xf numFmtId="3" fontId="35" fillId="37" borderId="11" xfId="0" applyNumberFormat="1" applyFont="1" applyFill="1" applyBorder="1" applyAlignment="1">
      <alignment horizontal="right"/>
    </xf>
    <xf numFmtId="0" fontId="37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3" fillId="37" borderId="11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right" wrapText="1" indent="1"/>
    </xf>
    <xf numFmtId="0" fontId="33" fillId="36" borderId="11" xfId="0" applyFont="1" applyFill="1" applyBorder="1" applyAlignment="1">
      <alignment horizontal="left" vertical="center" wrapText="1"/>
    </xf>
    <xf numFmtId="0" fontId="38" fillId="35" borderId="11" xfId="0" quotePrefix="1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right" wrapText="1" indent="1"/>
    </xf>
    <xf numFmtId="4" fontId="16" fillId="37" borderId="11" xfId="0" applyNumberFormat="1" applyFont="1" applyFill="1" applyBorder="1"/>
    <xf numFmtId="4" fontId="31" fillId="36" borderId="11" xfId="0" applyNumberFormat="1" applyFont="1" applyFill="1" applyBorder="1" applyAlignment="1">
      <alignment horizontal="right"/>
    </xf>
    <xf numFmtId="4" fontId="0" fillId="36" borderId="11" xfId="0" applyNumberFormat="1" applyFill="1" applyBorder="1"/>
    <xf numFmtId="4" fontId="31" fillId="35" borderId="11" xfId="0" applyNumberFormat="1" applyFont="1" applyFill="1" applyBorder="1" applyAlignment="1">
      <alignment horizontal="right"/>
    </xf>
    <xf numFmtId="4" fontId="0" fillId="35" borderId="11" xfId="0" applyNumberFormat="1" applyFill="1" applyBorder="1"/>
    <xf numFmtId="0" fontId="22" fillId="36" borderId="18" xfId="0" applyFont="1" applyFill="1" applyBorder="1" applyAlignment="1">
      <alignment vertical="top" wrapText="1"/>
    </xf>
    <xf numFmtId="0" fontId="22" fillId="36" borderId="19" xfId="0" applyFont="1" applyFill="1" applyBorder="1" applyAlignment="1">
      <alignment vertical="center" wrapText="1"/>
    </xf>
    <xf numFmtId="0" fontId="22" fillId="36" borderId="11" xfId="0" applyFont="1" applyFill="1" applyBorder="1" applyAlignment="1">
      <alignment horizontal="left" wrapText="1" indent="1"/>
    </xf>
    <xf numFmtId="0" fontId="23" fillId="37" borderId="11" xfId="0" applyFont="1" applyFill="1" applyBorder="1" applyAlignment="1">
      <alignment horizontal="right" wrapText="1" indent="1"/>
    </xf>
    <xf numFmtId="4" fontId="25" fillId="37" borderId="11" xfId="0" applyNumberFormat="1" applyFont="1" applyFill="1" applyBorder="1" applyAlignment="1">
      <alignment horizontal="right" wrapText="1" indent="1"/>
    </xf>
    <xf numFmtId="0" fontId="16" fillId="0" borderId="0" xfId="0" applyFont="1" applyAlignment="1">
      <alignment horizontal="left" vertical="top" wrapText="1"/>
    </xf>
    <xf numFmtId="0" fontId="35" fillId="37" borderId="21" xfId="0" quotePrefix="1" applyFont="1" applyFill="1" applyBorder="1" applyAlignment="1">
      <alignment horizontal="left" wrapText="1"/>
    </xf>
    <xf numFmtId="0" fontId="35" fillId="37" borderId="22" xfId="0" quotePrefix="1" applyFont="1" applyFill="1" applyBorder="1" applyAlignment="1">
      <alignment horizontal="left" wrapText="1"/>
    </xf>
    <xf numFmtId="0" fontId="35" fillId="37" borderId="23" xfId="0" quotePrefix="1" applyFont="1" applyFill="1" applyBorder="1" applyAlignment="1">
      <alignment horizontal="left" wrapText="1"/>
    </xf>
    <xf numFmtId="0" fontId="35" fillId="37" borderId="11" xfId="0" quotePrefix="1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0" fontId="33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vertical="center" wrapText="1"/>
    </xf>
    <xf numFmtId="0" fontId="33" fillId="0" borderId="21" xfId="0" quotePrefix="1" applyFont="1" applyBorder="1" applyAlignment="1">
      <alignment horizontal="left" vertical="center" wrapText="1"/>
    </xf>
    <xf numFmtId="0" fontId="33" fillId="0" borderId="21" xfId="0" quotePrefix="1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33" fillId="37" borderId="21" xfId="0" quotePrefix="1" applyFont="1" applyFill="1" applyBorder="1" applyAlignment="1">
      <alignment horizontal="left" vertical="center" wrapText="1"/>
    </xf>
    <xf numFmtId="0" fontId="24" fillId="37" borderId="22" xfId="0" applyFont="1" applyFill="1" applyBorder="1" applyAlignment="1">
      <alignment vertical="center" wrapText="1"/>
    </xf>
    <xf numFmtId="0" fontId="29" fillId="39" borderId="12" xfId="0" applyFont="1" applyFill="1" applyBorder="1" applyAlignment="1">
      <alignment horizontal="center" vertical="center" wrapText="1"/>
    </xf>
    <xf numFmtId="0" fontId="33" fillId="39" borderId="0" xfId="0" applyFont="1" applyFill="1" applyAlignment="1">
      <alignment horizontal="left" vertical="center" wrapText="1"/>
    </xf>
    <xf numFmtId="0" fontId="35" fillId="36" borderId="11" xfId="0" quotePrefix="1" applyFont="1" applyFill="1" applyBorder="1" applyAlignment="1">
      <alignment horizontal="center" vertical="center" wrapText="1"/>
    </xf>
    <xf numFmtId="0" fontId="36" fillId="36" borderId="21" xfId="0" quotePrefix="1" applyFont="1" applyFill="1" applyBorder="1" applyAlignment="1">
      <alignment horizontal="center" vertical="center" wrapText="1"/>
    </xf>
    <xf numFmtId="0" fontId="36" fillId="36" borderId="22" xfId="0" quotePrefix="1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37" borderId="21" xfId="0" applyFont="1" applyFill="1" applyBorder="1" applyAlignment="1">
      <alignment horizontal="left" vertical="center" wrapText="1"/>
    </xf>
    <xf numFmtId="0" fontId="24" fillId="37" borderId="22" xfId="0" applyFont="1" applyFill="1" applyBorder="1" applyAlignment="1">
      <alignment vertical="center"/>
    </xf>
    <xf numFmtId="0" fontId="28" fillId="39" borderId="0" xfId="0" applyFont="1" applyFill="1" applyAlignment="1">
      <alignment horizontal="center" vertical="center" wrapText="1"/>
    </xf>
    <xf numFmtId="0" fontId="29" fillId="39" borderId="0" xfId="0" applyFont="1" applyFill="1" applyAlignment="1">
      <alignment horizontal="center" vertical="center" wrapText="1"/>
    </xf>
    <xf numFmtId="0" fontId="33" fillId="39" borderId="16" xfId="0" applyFont="1" applyFill="1" applyBorder="1" applyAlignment="1">
      <alignment horizontal="left" vertical="center" wrapText="1"/>
    </xf>
    <xf numFmtId="0" fontId="36" fillId="36" borderId="11" xfId="0" quotePrefix="1" applyFont="1" applyFill="1" applyBorder="1" applyAlignment="1">
      <alignment horizontal="center" wrapText="1"/>
    </xf>
    <xf numFmtId="0" fontId="36" fillId="36" borderId="21" xfId="0" quotePrefix="1" applyFont="1" applyFill="1" applyBorder="1" applyAlignment="1">
      <alignment horizontal="center" wrapText="1"/>
    </xf>
    <xf numFmtId="0" fontId="33" fillId="39" borderId="21" xfId="0" applyFont="1" applyFill="1" applyBorder="1" applyAlignment="1">
      <alignment horizontal="left" vertical="center" wrapText="1"/>
    </xf>
    <xf numFmtId="0" fontId="24" fillId="39" borderId="22" xfId="0" applyFont="1" applyFill="1" applyBorder="1" applyAlignment="1">
      <alignment vertical="center" wrapText="1"/>
    </xf>
    <xf numFmtId="0" fontId="24" fillId="39" borderId="22" xfId="0" applyFont="1" applyFill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</cellXfs>
  <cellStyles count="45">
    <cellStyle name="20% - Isticanje1" xfId="22" builtinId="30" customBuiltin="1"/>
    <cellStyle name="20% - Isticanje2" xfId="26" builtinId="34" customBuiltin="1"/>
    <cellStyle name="20% - Isticanje3" xfId="30" builtinId="38" customBuiltin="1"/>
    <cellStyle name="20% - Isticanje4" xfId="34" builtinId="42" customBuiltin="1"/>
    <cellStyle name="20% - Isticanje5" xfId="38" builtinId="46" customBuiltin="1"/>
    <cellStyle name="20% - Isticanje6" xfId="42" builtinId="50" customBuiltin="1"/>
    <cellStyle name="40% - Isticanje1" xfId="23" builtinId="31" customBuiltin="1"/>
    <cellStyle name="40% - Isticanje2" xfId="27" builtinId="35" customBuiltin="1"/>
    <cellStyle name="40% - Isticanje3" xfId="31" builtinId="39" customBuiltin="1"/>
    <cellStyle name="40% - Isticanje4" xfId="35" builtinId="43" customBuiltin="1"/>
    <cellStyle name="40% - Isticanje5" xfId="39" builtinId="47" customBuiltin="1"/>
    <cellStyle name="40% - Isticanje6" xfId="43" builtinId="51" customBuiltin="1"/>
    <cellStyle name="60% - Isticanje1" xfId="24" builtinId="32" customBuiltin="1"/>
    <cellStyle name="60% - Isticanje2" xfId="28" builtinId="36" customBuiltin="1"/>
    <cellStyle name="60% - Isticanje3" xfId="32" builtinId="40" customBuiltin="1"/>
    <cellStyle name="60% - Isticanje4" xfId="36" builtinId="44" customBuiltin="1"/>
    <cellStyle name="60% - Isticanje5" xfId="40" builtinId="48" customBuiltin="1"/>
    <cellStyle name="60% - Isticanje6" xfId="44" builtinId="52" customBuiltin="1"/>
    <cellStyle name="Bilješka" xfId="18" builtinId="10" customBuiltin="1"/>
    <cellStyle name="Dobro" xfId="9" builtinId="26" customBuiltin="1"/>
    <cellStyle name="Isticanje1" xfId="21" builtinId="29" customBuiltin="1"/>
    <cellStyle name="Isticanje2" xfId="25" builtinId="33" customBuiltin="1"/>
    <cellStyle name="Isticanje3" xfId="29" builtinId="37" customBuiltin="1"/>
    <cellStyle name="Isticanje4" xfId="33" builtinId="41" customBuiltin="1"/>
    <cellStyle name="Isticanje5" xfId="37" builtinId="45" customBuiltin="1"/>
    <cellStyle name="Isticanje6" xfId="41" builtinId="49" customBuiltin="1"/>
    <cellStyle name="Izlaz" xfId="13" builtinId="21" customBuiltin="1"/>
    <cellStyle name="Izračun" xfId="14" builtinId="22" customBuiltin="1"/>
    <cellStyle name="Loše" xfId="10" builtinId="27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eutralno" xfId="11" builtinId="28" customBuiltin="1"/>
    <cellStyle name="Normalno" xfId="0" builtinId="0"/>
    <cellStyle name="Postotak" xfId="3" builtinId="5"/>
    <cellStyle name="Povezana ćelija" xfId="15" builtinId="24" customBuiltin="1"/>
    <cellStyle name="Provjera ćelije" xfId="16" builtinId="23" customBuiltin="1"/>
    <cellStyle name="Tekst objašnjenja" xfId="19" builtinId="53" customBuiltin="1"/>
    <cellStyle name="Tekst upozorenja" xfId="17" builtinId="11" customBuiltin="1"/>
    <cellStyle name="Ukupni zbroj" xfId="20" builtinId="25" customBuiltin="1"/>
    <cellStyle name="Unos" xfId="12" builtinId="20" customBuiltin="1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4CC8-A417-42C2-BE29-25FF9C4B80FD}">
  <sheetPr>
    <pageSetUpPr fitToPage="1"/>
  </sheetPr>
  <dimension ref="A1:AW36"/>
  <sheetViews>
    <sheetView workbookViewId="0">
      <selection activeCell="L14" sqref="L14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15.6" x14ac:dyDescent="0.3">
      <c r="B1" s="208" t="s">
        <v>121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129"/>
    </row>
    <row r="2" spans="2:13" ht="17.399999999999999" x14ac:dyDescent="0.3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130"/>
    </row>
    <row r="3" spans="2:13" ht="15.6" x14ac:dyDescent="0.3">
      <c r="B3" s="208" t="s">
        <v>122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131"/>
    </row>
    <row r="4" spans="2:13" ht="17.399999999999999" x14ac:dyDescent="0.3"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132"/>
    </row>
    <row r="5" spans="2:13" ht="15.6" x14ac:dyDescent="0.3">
      <c r="B5" s="208" t="s">
        <v>123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133"/>
    </row>
    <row r="6" spans="2:13" ht="15.6" x14ac:dyDescent="0.3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133"/>
    </row>
    <row r="7" spans="2:13" ht="17.399999999999999" x14ac:dyDescent="0.3">
      <c r="B7" s="210" t="s">
        <v>124</v>
      </c>
      <c r="C7" s="210"/>
      <c r="D7" s="210"/>
      <c r="E7" s="210"/>
      <c r="F7" s="210"/>
      <c r="G7" s="134"/>
      <c r="H7" s="134"/>
      <c r="I7" s="134"/>
      <c r="J7" s="134"/>
      <c r="K7" s="135"/>
      <c r="L7" s="135"/>
    </row>
    <row r="8" spans="2:13" ht="26.4" x14ac:dyDescent="0.3">
      <c r="B8" s="202" t="s">
        <v>47</v>
      </c>
      <c r="C8" s="202"/>
      <c r="D8" s="202"/>
      <c r="E8" s="202"/>
      <c r="F8" s="202"/>
      <c r="G8" s="136" t="s">
        <v>125</v>
      </c>
      <c r="H8" s="136" t="s">
        <v>126</v>
      </c>
      <c r="I8" s="136" t="s">
        <v>127</v>
      </c>
      <c r="J8" s="136" t="s">
        <v>128</v>
      </c>
      <c r="K8" s="136" t="s">
        <v>129</v>
      </c>
      <c r="L8" s="136" t="s">
        <v>130</v>
      </c>
    </row>
    <row r="9" spans="2:13" x14ac:dyDescent="0.3">
      <c r="B9" s="211">
        <v>1</v>
      </c>
      <c r="C9" s="211"/>
      <c r="D9" s="211"/>
      <c r="E9" s="211"/>
      <c r="F9" s="212"/>
      <c r="G9" s="137">
        <v>2</v>
      </c>
      <c r="H9" s="138">
        <v>3</v>
      </c>
      <c r="I9" s="138">
        <v>4</v>
      </c>
      <c r="J9" s="138">
        <v>5</v>
      </c>
      <c r="K9" s="138" t="s">
        <v>131</v>
      </c>
      <c r="L9" s="138" t="s">
        <v>132</v>
      </c>
    </row>
    <row r="10" spans="2:13" x14ac:dyDescent="0.3">
      <c r="B10" s="213" t="s">
        <v>133</v>
      </c>
      <c r="C10" s="214"/>
      <c r="D10" s="214"/>
      <c r="E10" s="214"/>
      <c r="F10" s="215"/>
      <c r="G10" s="139">
        <f>G12</f>
        <v>1730499.92</v>
      </c>
      <c r="H10" s="140">
        <v>5345980</v>
      </c>
      <c r="I10" s="140">
        <v>5345980</v>
      </c>
      <c r="J10" s="140">
        <v>1692451.46</v>
      </c>
      <c r="K10" s="141">
        <v>85.82</v>
      </c>
      <c r="L10" s="141">
        <v>19.510000000000002</v>
      </c>
    </row>
    <row r="11" spans="2:13" x14ac:dyDescent="0.3">
      <c r="B11" s="196" t="s">
        <v>134</v>
      </c>
      <c r="C11" s="197"/>
      <c r="D11" s="197"/>
      <c r="E11" s="197"/>
      <c r="F11" s="197"/>
      <c r="G11" s="142"/>
      <c r="H11" s="143"/>
      <c r="I11" s="143"/>
      <c r="J11" s="143"/>
      <c r="K11" s="143"/>
      <c r="L11" s="143"/>
    </row>
    <row r="12" spans="2:13" x14ac:dyDescent="0.3">
      <c r="B12" s="206" t="s">
        <v>135</v>
      </c>
      <c r="C12" s="199"/>
      <c r="D12" s="199"/>
      <c r="E12" s="199"/>
      <c r="F12" s="207"/>
      <c r="G12" s="145">
        <v>1730499.92</v>
      </c>
      <c r="H12" s="145">
        <f>H10</f>
        <v>5345980</v>
      </c>
      <c r="I12" s="145">
        <f>I10</f>
        <v>5345980</v>
      </c>
      <c r="J12" s="145">
        <f>J10</f>
        <v>1692451.46</v>
      </c>
      <c r="K12" s="145">
        <v>85.82</v>
      </c>
      <c r="L12" s="145">
        <v>19.510000000000002</v>
      </c>
    </row>
    <row r="13" spans="2:13" x14ac:dyDescent="0.3">
      <c r="B13" s="195" t="s">
        <v>136</v>
      </c>
      <c r="C13" s="194"/>
      <c r="D13" s="194"/>
      <c r="E13" s="194"/>
      <c r="F13" s="194"/>
      <c r="G13" s="146">
        <v>1645678.65</v>
      </c>
      <c r="H13" s="143">
        <v>4561959</v>
      </c>
      <c r="I13" s="143">
        <v>4561959</v>
      </c>
      <c r="J13" s="143">
        <v>1747419.61</v>
      </c>
      <c r="K13" s="147">
        <v>106.09</v>
      </c>
      <c r="L13" s="147">
        <f>J13/I13*100</f>
        <v>38.304149818093499</v>
      </c>
    </row>
    <row r="14" spans="2:13" x14ac:dyDescent="0.3">
      <c r="B14" s="196" t="s">
        <v>137</v>
      </c>
      <c r="C14" s="197"/>
      <c r="D14" s="197"/>
      <c r="E14" s="197"/>
      <c r="F14" s="197"/>
      <c r="G14" s="142">
        <v>33827.61</v>
      </c>
      <c r="H14" s="143">
        <v>784021</v>
      </c>
      <c r="I14" s="143">
        <v>784021</v>
      </c>
      <c r="J14" s="143">
        <v>12315.65</v>
      </c>
      <c r="K14" s="147">
        <v>36.409999999999997</v>
      </c>
      <c r="L14" s="147">
        <v>1.57</v>
      </c>
    </row>
    <row r="15" spans="2:13" x14ac:dyDescent="0.3">
      <c r="B15" s="148" t="s">
        <v>138</v>
      </c>
      <c r="C15" s="144"/>
      <c r="D15" s="144"/>
      <c r="E15" s="144"/>
      <c r="F15" s="144"/>
      <c r="G15" s="145">
        <f>SUM(G13:G14)</f>
        <v>1679506.26</v>
      </c>
      <c r="H15" s="145">
        <f>SUM(H13:H14)</f>
        <v>5345980</v>
      </c>
      <c r="I15" s="145">
        <f>SUM(I13:I14)</f>
        <v>5345980</v>
      </c>
      <c r="J15" s="145">
        <f>SUM(J13:J14)</f>
        <v>1759735.26</v>
      </c>
      <c r="K15" s="149">
        <f>J15/G15*100</f>
        <v>104.77693962271984</v>
      </c>
      <c r="L15" s="149">
        <f>J15/I15*100</f>
        <v>32.916981732067832</v>
      </c>
    </row>
    <row r="16" spans="2:13" x14ac:dyDescent="0.3">
      <c r="B16" s="198" t="s">
        <v>139</v>
      </c>
      <c r="C16" s="199"/>
      <c r="D16" s="199"/>
      <c r="E16" s="199"/>
      <c r="F16" s="199"/>
      <c r="G16" s="150">
        <f>G12-G15</f>
        <v>50993.659999999916</v>
      </c>
      <c r="H16" s="150">
        <f>H12-H15</f>
        <v>0</v>
      </c>
      <c r="I16" s="150">
        <f>I12-I15</f>
        <v>0</v>
      </c>
      <c r="J16" s="150">
        <f>J12-J15</f>
        <v>-67283.800000000047</v>
      </c>
      <c r="K16" s="149"/>
      <c r="L16" s="149"/>
    </row>
    <row r="17" spans="1:49" ht="17.399999999999999" x14ac:dyDescent="0.3"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151"/>
    </row>
    <row r="18" spans="1:49" ht="17.399999999999999" x14ac:dyDescent="0.3">
      <c r="B18" s="201" t="s">
        <v>140</v>
      </c>
      <c r="C18" s="201"/>
      <c r="D18" s="201"/>
      <c r="E18" s="201"/>
      <c r="F18" s="201"/>
      <c r="G18" s="152"/>
      <c r="H18" s="153"/>
      <c r="I18" s="153"/>
      <c r="J18" s="153"/>
      <c r="K18" s="135"/>
      <c r="L18" s="135"/>
      <c r="M18" s="151"/>
    </row>
    <row r="19" spans="1:49" ht="26.4" x14ac:dyDescent="0.3">
      <c r="B19" s="202" t="s">
        <v>47</v>
      </c>
      <c r="C19" s="202"/>
      <c r="D19" s="202"/>
      <c r="E19" s="202"/>
      <c r="F19" s="202"/>
      <c r="G19" s="136" t="s">
        <v>141</v>
      </c>
      <c r="H19" s="154" t="s">
        <v>142</v>
      </c>
      <c r="I19" s="154" t="s">
        <v>143</v>
      </c>
      <c r="J19" s="154" t="s">
        <v>144</v>
      </c>
      <c r="K19" s="154" t="s">
        <v>129</v>
      </c>
      <c r="L19" s="154" t="s">
        <v>130</v>
      </c>
    </row>
    <row r="20" spans="1:49" x14ac:dyDescent="0.3">
      <c r="B20" s="203">
        <v>1</v>
      </c>
      <c r="C20" s="204"/>
      <c r="D20" s="204"/>
      <c r="E20" s="204"/>
      <c r="F20" s="204"/>
      <c r="G20" s="155">
        <v>2</v>
      </c>
      <c r="H20" s="138">
        <v>3</v>
      </c>
      <c r="I20" s="138">
        <v>4</v>
      </c>
      <c r="J20" s="138">
        <v>5</v>
      </c>
      <c r="K20" s="138" t="s">
        <v>131</v>
      </c>
      <c r="L20" s="138" t="s">
        <v>132</v>
      </c>
    </row>
    <row r="21" spans="1:49" ht="15.75" customHeight="1" x14ac:dyDescent="0.3">
      <c r="B21" s="193" t="s">
        <v>145</v>
      </c>
      <c r="C21" s="205"/>
      <c r="D21" s="205"/>
      <c r="E21" s="205"/>
      <c r="F21" s="205"/>
      <c r="G21" s="156"/>
      <c r="H21" s="143"/>
      <c r="I21" s="143"/>
      <c r="J21" s="143"/>
      <c r="K21" s="157"/>
      <c r="L21" s="157"/>
    </row>
    <row r="22" spans="1:49" x14ac:dyDescent="0.3">
      <c r="B22" s="193" t="s">
        <v>146</v>
      </c>
      <c r="C22" s="194"/>
      <c r="D22" s="194"/>
      <c r="E22" s="194"/>
      <c r="F22" s="194"/>
      <c r="G22" s="158"/>
      <c r="H22" s="143"/>
      <c r="I22" s="143"/>
      <c r="J22" s="143"/>
      <c r="K22" s="157"/>
      <c r="L22" s="157"/>
    </row>
    <row r="23" spans="1:49" ht="15" customHeight="1" x14ac:dyDescent="0.3">
      <c r="B23" s="188" t="s">
        <v>147</v>
      </c>
      <c r="C23" s="189"/>
      <c r="D23" s="189"/>
      <c r="E23" s="189"/>
      <c r="F23" s="190"/>
      <c r="G23" s="159"/>
      <c r="H23" s="160"/>
      <c r="I23" s="160"/>
      <c r="J23" s="160"/>
      <c r="K23" s="161"/>
      <c r="L23" s="161"/>
    </row>
    <row r="24" spans="1:49" s="162" customFormat="1" ht="15" customHeight="1" x14ac:dyDescent="0.3">
      <c r="A24"/>
      <c r="B24" s="193" t="s">
        <v>148</v>
      </c>
      <c r="C24" s="194"/>
      <c r="D24" s="194"/>
      <c r="E24" s="194"/>
      <c r="F24" s="194"/>
      <c r="G24" s="146">
        <v>33044.120000000003</v>
      </c>
      <c r="H24" s="143"/>
      <c r="I24" s="143"/>
      <c r="J24" s="143">
        <v>75507.13</v>
      </c>
      <c r="K24" s="157">
        <f>J24/G24*100</f>
        <v>228.50398194898216</v>
      </c>
      <c r="L24" s="15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162" customFormat="1" ht="15" customHeight="1" x14ac:dyDescent="0.3">
      <c r="A25"/>
      <c r="B25" s="193" t="s">
        <v>149</v>
      </c>
      <c r="C25" s="194"/>
      <c r="D25" s="194"/>
      <c r="E25" s="194"/>
      <c r="F25" s="194"/>
      <c r="G25" s="146"/>
      <c r="H25" s="143"/>
      <c r="I25" s="143"/>
      <c r="J25" s="143"/>
      <c r="K25" s="157"/>
      <c r="L25" s="15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167" customFormat="1" x14ac:dyDescent="0.3">
      <c r="A26" s="163"/>
      <c r="B26" s="188" t="s">
        <v>150</v>
      </c>
      <c r="C26" s="189"/>
      <c r="D26" s="189"/>
      <c r="E26" s="189"/>
      <c r="F26" s="190"/>
      <c r="G26" s="159"/>
      <c r="H26" s="164"/>
      <c r="I26" s="164"/>
      <c r="J26" s="165"/>
      <c r="K26" s="166"/>
      <c r="L26" s="166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</row>
    <row r="27" spans="1:49" x14ac:dyDescent="0.3">
      <c r="B27" s="191" t="s">
        <v>151</v>
      </c>
      <c r="C27" s="191"/>
      <c r="D27" s="191"/>
      <c r="E27" s="191"/>
      <c r="F27" s="191"/>
      <c r="G27" s="168">
        <f>G16+G24</f>
        <v>84037.779999999912</v>
      </c>
      <c r="H27" s="168">
        <f t="shared" ref="H27:I27" si="0">H16+H26</f>
        <v>0</v>
      </c>
      <c r="I27" s="168">
        <f t="shared" si="0"/>
        <v>0</v>
      </c>
      <c r="J27" s="168">
        <f>J16+J24</f>
        <v>8223.3299999999581</v>
      </c>
      <c r="K27" s="169">
        <f>J27/G27*100</f>
        <v>9.785277526369649</v>
      </c>
      <c r="L27" s="169"/>
    </row>
    <row r="29" spans="1:49" x14ac:dyDescent="0.3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</row>
    <row r="30" spans="1:49" x14ac:dyDescent="0.3">
      <c r="B30" s="192" t="s">
        <v>152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</row>
    <row r="31" spans="1:49" ht="15" customHeight="1" x14ac:dyDescent="0.3">
      <c r="B31" s="192" t="s">
        <v>153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</row>
    <row r="32" spans="1:49" ht="15" customHeight="1" x14ac:dyDescent="0.3">
      <c r="B32" s="192" t="s">
        <v>154</v>
      </c>
      <c r="C32" s="192"/>
      <c r="D32" s="192"/>
      <c r="E32" s="192"/>
      <c r="F32" s="192"/>
      <c r="G32" s="192"/>
      <c r="H32" s="192"/>
      <c r="I32" s="192"/>
      <c r="J32" s="192"/>
      <c r="K32" s="192"/>
      <c r="L32" s="192"/>
    </row>
    <row r="33" spans="2:12" ht="15" customHeight="1" x14ac:dyDescent="0.3">
      <c r="B33" s="192" t="s">
        <v>155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</row>
    <row r="34" spans="2:12" ht="36.75" customHeight="1" x14ac:dyDescent="0.3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</row>
    <row r="35" spans="2:12" ht="15" customHeight="1" x14ac:dyDescent="0.3">
      <c r="B35" s="187" t="s">
        <v>156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</row>
    <row r="36" spans="2:12" x14ac:dyDescent="0.3"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</row>
  </sheetData>
  <mergeCells count="31">
    <mergeCell ref="B12:F12"/>
    <mergeCell ref="B1:L1"/>
    <mergeCell ref="B2:L2"/>
    <mergeCell ref="B3:L3"/>
    <mergeCell ref="B4:L4"/>
    <mergeCell ref="B5:L5"/>
    <mergeCell ref="B6:L6"/>
    <mergeCell ref="B7:F7"/>
    <mergeCell ref="B8:F8"/>
    <mergeCell ref="B9:F9"/>
    <mergeCell ref="B10:F10"/>
    <mergeCell ref="B11:F11"/>
    <mergeCell ref="B25:F25"/>
    <mergeCell ref="B13:F13"/>
    <mergeCell ref="B14:F14"/>
    <mergeCell ref="B16:F16"/>
    <mergeCell ref="B17:L17"/>
    <mergeCell ref="B18:F18"/>
    <mergeCell ref="B19:F19"/>
    <mergeCell ref="B20:F20"/>
    <mergeCell ref="B21:F21"/>
    <mergeCell ref="B22:F22"/>
    <mergeCell ref="B23:F23"/>
    <mergeCell ref="B24:F24"/>
    <mergeCell ref="B35:L36"/>
    <mergeCell ref="B26:F26"/>
    <mergeCell ref="B27:F27"/>
    <mergeCell ref="B30:L30"/>
    <mergeCell ref="B31:L31"/>
    <mergeCell ref="B32:L32"/>
    <mergeCell ref="B33:L3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9BB5-37F3-491B-BEAA-A6CE155F765E}">
  <dimension ref="A1:H96"/>
  <sheetViews>
    <sheetView topLeftCell="A58" workbookViewId="0">
      <selection activeCell="G35" sqref="G35"/>
    </sheetView>
  </sheetViews>
  <sheetFormatPr defaultColWidth="9.109375" defaultRowHeight="11.4" x14ac:dyDescent="0.2"/>
  <cols>
    <col min="1" max="1" width="35.88671875" style="110" customWidth="1"/>
    <col min="2" max="2" width="18" style="1" customWidth="1"/>
    <col min="3" max="3" width="16.6640625" style="1" customWidth="1"/>
    <col min="4" max="4" width="15.88671875" style="1" customWidth="1"/>
    <col min="5" max="5" width="16.109375" style="1" customWidth="1"/>
    <col min="6" max="6" width="19.44140625" style="1" customWidth="1"/>
    <col min="7" max="7" width="18.88671875" style="1" customWidth="1"/>
    <col min="8" max="16384" width="9.109375" style="1"/>
  </cols>
  <sheetData>
    <row r="1" spans="1:8" ht="29.25" customHeight="1" x14ac:dyDescent="0.2">
      <c r="A1" s="216" t="s">
        <v>157</v>
      </c>
      <c r="B1" s="217"/>
      <c r="C1" s="217"/>
      <c r="D1" s="217"/>
      <c r="E1" s="217"/>
      <c r="F1" s="217"/>
      <c r="G1" s="217"/>
      <c r="H1" s="171"/>
    </row>
    <row r="2" spans="1:8" ht="25.5" customHeight="1" x14ac:dyDescent="0.2">
      <c r="A2" s="216" t="s">
        <v>51</v>
      </c>
      <c r="B2" s="217"/>
      <c r="C2" s="217"/>
      <c r="D2" s="217"/>
      <c r="E2" s="217"/>
      <c r="F2" s="217"/>
      <c r="G2" s="218"/>
    </row>
    <row r="3" spans="1:8" ht="30.75" customHeight="1" x14ac:dyDescent="0.2">
      <c r="A3" s="219" t="s">
        <v>158</v>
      </c>
      <c r="B3" s="220"/>
      <c r="C3" s="220"/>
      <c r="D3" s="220"/>
      <c r="E3" s="220"/>
      <c r="F3" s="220"/>
      <c r="G3" s="221"/>
    </row>
    <row r="4" spans="1:8" ht="40.200000000000003" thickBot="1" x14ac:dyDescent="0.25">
      <c r="A4" s="182" t="s">
        <v>0</v>
      </c>
      <c r="B4" s="136" t="s">
        <v>125</v>
      </c>
      <c r="C4" s="136" t="s">
        <v>126</v>
      </c>
      <c r="D4" s="136" t="s">
        <v>127</v>
      </c>
      <c r="E4" s="136" t="s">
        <v>128</v>
      </c>
      <c r="F4" s="136" t="s">
        <v>129</v>
      </c>
      <c r="G4" s="136" t="s">
        <v>130</v>
      </c>
    </row>
    <row r="5" spans="1:8" ht="13.2" x14ac:dyDescent="0.2">
      <c r="A5" s="183" t="s">
        <v>48</v>
      </c>
      <c r="B5" s="137">
        <v>2</v>
      </c>
      <c r="C5" s="138">
        <v>3</v>
      </c>
      <c r="D5" s="138">
        <v>4</v>
      </c>
      <c r="E5" s="138">
        <v>5</v>
      </c>
      <c r="F5" s="138" t="s">
        <v>131</v>
      </c>
      <c r="G5" s="138" t="s">
        <v>132</v>
      </c>
    </row>
    <row r="6" spans="1:8" ht="13.2" x14ac:dyDescent="0.25">
      <c r="A6" s="105" t="s">
        <v>52</v>
      </c>
      <c r="B6" s="98">
        <f>789890.89+B30</f>
        <v>1730499.92</v>
      </c>
      <c r="C6" s="98">
        <f>3475413+C30</f>
        <v>5315980</v>
      </c>
      <c r="D6" s="98">
        <f>3475413+D30</f>
        <v>5315980</v>
      </c>
      <c r="E6" s="99">
        <f>677919.7+E30</f>
        <v>1692451.46</v>
      </c>
      <c r="F6" s="100">
        <v>97.8</v>
      </c>
      <c r="G6" s="101">
        <f>E6/D6*100</f>
        <v>31.837054691703127</v>
      </c>
    </row>
    <row r="7" spans="1:8" ht="26.4" x14ac:dyDescent="0.25">
      <c r="A7" s="111" t="s">
        <v>53</v>
      </c>
      <c r="B7" s="91">
        <v>250361.38</v>
      </c>
      <c r="C7" s="91">
        <v>1396363</v>
      </c>
      <c r="D7" s="91">
        <v>1396363</v>
      </c>
      <c r="E7" s="92">
        <v>98313.94</v>
      </c>
      <c r="F7" s="112">
        <v>39.270000000000003</v>
      </c>
      <c r="G7" s="113">
        <v>7.04</v>
      </c>
    </row>
    <row r="8" spans="1:8" ht="13.2" x14ac:dyDescent="0.25">
      <c r="A8" s="121" t="s">
        <v>54</v>
      </c>
      <c r="B8" s="122">
        <v>109652.91</v>
      </c>
      <c r="C8" s="122">
        <v>132216</v>
      </c>
      <c r="D8" s="122">
        <v>132216</v>
      </c>
      <c r="E8" s="123">
        <v>10273.33</v>
      </c>
      <c r="F8" s="124">
        <v>9.3699999999999992</v>
      </c>
      <c r="G8" s="125">
        <v>7.77</v>
      </c>
    </row>
    <row r="9" spans="1:8" ht="13.2" x14ac:dyDescent="0.25">
      <c r="A9" s="106" t="s">
        <v>55</v>
      </c>
      <c r="B9" s="5"/>
      <c r="C9" s="6">
        <v>87392</v>
      </c>
      <c r="D9" s="6">
        <v>87392</v>
      </c>
      <c r="E9" s="93">
        <v>10273.33</v>
      </c>
      <c r="F9" s="5"/>
      <c r="G9" s="8">
        <v>11.76</v>
      </c>
    </row>
    <row r="10" spans="1:8" ht="26.4" x14ac:dyDescent="0.25">
      <c r="A10" s="106" t="s">
        <v>56</v>
      </c>
      <c r="B10" s="6">
        <v>109652.91</v>
      </c>
      <c r="C10" s="6">
        <v>44824</v>
      </c>
      <c r="D10" s="6">
        <v>44824</v>
      </c>
      <c r="E10" s="94"/>
      <c r="F10" s="5"/>
      <c r="G10" s="9"/>
    </row>
    <row r="11" spans="1:8" ht="26.4" x14ac:dyDescent="0.25">
      <c r="A11" s="121" t="s">
        <v>57</v>
      </c>
      <c r="B11" s="122">
        <v>8860</v>
      </c>
      <c r="C11" s="126"/>
      <c r="D11" s="126"/>
      <c r="E11" s="127"/>
      <c r="F11" s="126"/>
      <c r="G11" s="128"/>
    </row>
    <row r="12" spans="1:8" ht="26.4" x14ac:dyDescent="0.25">
      <c r="A12" s="106" t="s">
        <v>58</v>
      </c>
      <c r="B12" s="6">
        <v>8860</v>
      </c>
      <c r="C12" s="5"/>
      <c r="D12" s="5"/>
      <c r="E12" s="94"/>
      <c r="F12" s="5"/>
      <c r="G12" s="9"/>
    </row>
    <row r="13" spans="1:8" ht="26.4" x14ac:dyDescent="0.25">
      <c r="A13" s="121" t="s">
        <v>59</v>
      </c>
      <c r="B13" s="122">
        <v>83471.5</v>
      </c>
      <c r="C13" s="122">
        <v>192000</v>
      </c>
      <c r="D13" s="122">
        <v>192000</v>
      </c>
      <c r="E13" s="123">
        <v>60706.559999999998</v>
      </c>
      <c r="F13" s="124">
        <v>72.73</v>
      </c>
      <c r="G13" s="125">
        <v>31.62</v>
      </c>
    </row>
    <row r="14" spans="1:8" ht="39.6" x14ac:dyDescent="0.25">
      <c r="A14" s="106" t="s">
        <v>60</v>
      </c>
      <c r="B14" s="6">
        <v>83471.5</v>
      </c>
      <c r="C14" s="6">
        <v>192000</v>
      </c>
      <c r="D14" s="6">
        <v>192000</v>
      </c>
      <c r="E14" s="93">
        <v>60706.559999999998</v>
      </c>
      <c r="F14" s="7">
        <v>72.73</v>
      </c>
      <c r="G14" s="8">
        <v>31.62</v>
      </c>
    </row>
    <row r="15" spans="1:8" ht="26.4" x14ac:dyDescent="0.25">
      <c r="A15" s="121" t="s">
        <v>61</v>
      </c>
      <c r="B15" s="122">
        <v>48376.97</v>
      </c>
      <c r="C15" s="122">
        <v>1072147</v>
      </c>
      <c r="D15" s="122">
        <v>1072147</v>
      </c>
      <c r="E15" s="123">
        <v>27334.05</v>
      </c>
      <c r="F15" s="124">
        <v>56.5</v>
      </c>
      <c r="G15" s="125">
        <v>2.5499999999999998</v>
      </c>
    </row>
    <row r="16" spans="1:8" ht="39.6" x14ac:dyDescent="0.25">
      <c r="A16" s="106" t="s">
        <v>62</v>
      </c>
      <c r="B16" s="6">
        <v>48376.97</v>
      </c>
      <c r="C16" s="6">
        <v>710905</v>
      </c>
      <c r="D16" s="6">
        <v>710905</v>
      </c>
      <c r="E16" s="93">
        <v>27334.05</v>
      </c>
      <c r="F16" s="7">
        <v>56.5</v>
      </c>
      <c r="G16" s="8">
        <v>3.84</v>
      </c>
    </row>
    <row r="17" spans="1:7" ht="39.6" x14ac:dyDescent="0.25">
      <c r="A17" s="106" t="s">
        <v>63</v>
      </c>
      <c r="B17" s="5"/>
      <c r="C17" s="6">
        <v>361242</v>
      </c>
      <c r="D17" s="6">
        <v>361242</v>
      </c>
      <c r="E17" s="94"/>
      <c r="F17" s="5"/>
      <c r="G17" s="9"/>
    </row>
    <row r="18" spans="1:7" ht="13.2" x14ac:dyDescent="0.25">
      <c r="A18" s="111" t="s">
        <v>64</v>
      </c>
      <c r="B18" s="112">
        <v>0.02</v>
      </c>
      <c r="C18" s="90"/>
      <c r="D18" s="90"/>
      <c r="E18" s="114"/>
      <c r="F18" s="90"/>
      <c r="G18" s="115"/>
    </row>
    <row r="19" spans="1:7" ht="13.2" x14ac:dyDescent="0.25">
      <c r="A19" s="121" t="s">
        <v>65</v>
      </c>
      <c r="B19" s="124">
        <v>0.02</v>
      </c>
      <c r="C19" s="126"/>
      <c r="D19" s="126"/>
      <c r="E19" s="127"/>
      <c r="F19" s="126"/>
      <c r="G19" s="128"/>
    </row>
    <row r="20" spans="1:7" ht="13.2" x14ac:dyDescent="0.25">
      <c r="A20" s="106" t="s">
        <v>66</v>
      </c>
      <c r="B20" s="7">
        <v>0.02</v>
      </c>
      <c r="C20" s="5"/>
      <c r="D20" s="5"/>
      <c r="E20" s="94"/>
      <c r="F20" s="5"/>
      <c r="G20" s="9"/>
    </row>
    <row r="21" spans="1:7" ht="39.6" x14ac:dyDescent="0.25">
      <c r="A21" s="111" t="s">
        <v>67</v>
      </c>
      <c r="B21" s="91">
        <v>385831.67</v>
      </c>
      <c r="C21" s="91">
        <v>1685000</v>
      </c>
      <c r="D21" s="91">
        <v>1685000</v>
      </c>
      <c r="E21" s="92">
        <v>419950.43</v>
      </c>
      <c r="F21" s="112">
        <v>108.84</v>
      </c>
      <c r="G21" s="113">
        <v>24.92</v>
      </c>
    </row>
    <row r="22" spans="1:7" ht="13.2" x14ac:dyDescent="0.25">
      <c r="A22" s="121" t="s">
        <v>68</v>
      </c>
      <c r="B22" s="122">
        <v>385831.67</v>
      </c>
      <c r="C22" s="122">
        <v>1685000</v>
      </c>
      <c r="D22" s="122">
        <v>1685000</v>
      </c>
      <c r="E22" s="123">
        <v>419950.43</v>
      </c>
      <c r="F22" s="124">
        <v>108.84</v>
      </c>
      <c r="G22" s="125">
        <v>24.92</v>
      </c>
    </row>
    <row r="23" spans="1:7" ht="26.4" x14ac:dyDescent="0.25">
      <c r="A23" s="106" t="s">
        <v>69</v>
      </c>
      <c r="B23" s="6">
        <v>385831.67</v>
      </c>
      <c r="C23" s="6">
        <v>1685000</v>
      </c>
      <c r="D23" s="6">
        <v>1685000</v>
      </c>
      <c r="E23" s="93">
        <v>419950.43</v>
      </c>
      <c r="F23" s="7">
        <v>108.84</v>
      </c>
      <c r="G23" s="8">
        <v>24.92</v>
      </c>
    </row>
    <row r="24" spans="1:7" ht="39.6" x14ac:dyDescent="0.25">
      <c r="A24" s="111" t="s">
        <v>70</v>
      </c>
      <c r="B24" s="91">
        <v>153697.82</v>
      </c>
      <c r="C24" s="91">
        <v>394050</v>
      </c>
      <c r="D24" s="91">
        <v>394050</v>
      </c>
      <c r="E24" s="92">
        <v>159655.32999999999</v>
      </c>
      <c r="F24" s="112">
        <v>103.88</v>
      </c>
      <c r="G24" s="113">
        <v>40.520000000000003</v>
      </c>
    </row>
    <row r="25" spans="1:7" ht="26.4" x14ac:dyDescent="0.25">
      <c r="A25" s="121" t="s">
        <v>71</v>
      </c>
      <c r="B25" s="122">
        <v>148569.68</v>
      </c>
      <c r="C25" s="122">
        <v>350050</v>
      </c>
      <c r="D25" s="122">
        <v>350050</v>
      </c>
      <c r="E25" s="123">
        <v>128935.33</v>
      </c>
      <c r="F25" s="124">
        <v>86.78</v>
      </c>
      <c r="G25" s="125">
        <v>36.83</v>
      </c>
    </row>
    <row r="26" spans="1:7" ht="13.2" x14ac:dyDescent="0.25">
      <c r="A26" s="106" t="s">
        <v>72</v>
      </c>
      <c r="B26" s="6">
        <v>26052.77</v>
      </c>
      <c r="C26" s="6">
        <v>80000</v>
      </c>
      <c r="D26" s="6">
        <v>80000</v>
      </c>
      <c r="E26" s="93">
        <v>22902.46</v>
      </c>
      <c r="F26" s="7">
        <v>87.91</v>
      </c>
      <c r="G26" s="8">
        <v>28.63</v>
      </c>
    </row>
    <row r="27" spans="1:7" ht="13.2" x14ac:dyDescent="0.25">
      <c r="A27" s="106" t="s">
        <v>73</v>
      </c>
      <c r="B27" s="6">
        <v>122516.91</v>
      </c>
      <c r="C27" s="6">
        <v>270050</v>
      </c>
      <c r="D27" s="6">
        <v>270050</v>
      </c>
      <c r="E27" s="93">
        <v>106032.87</v>
      </c>
      <c r="F27" s="7">
        <v>86.55</v>
      </c>
      <c r="G27" s="8">
        <v>39.26</v>
      </c>
    </row>
    <row r="28" spans="1:7" ht="39.6" x14ac:dyDescent="0.25">
      <c r="A28" s="121" t="s">
        <v>74</v>
      </c>
      <c r="B28" s="122">
        <v>5128.1400000000003</v>
      </c>
      <c r="C28" s="122">
        <v>44000</v>
      </c>
      <c r="D28" s="122">
        <v>44000</v>
      </c>
      <c r="E28" s="123">
        <v>30720</v>
      </c>
      <c r="F28" s="124">
        <v>599.04999999999995</v>
      </c>
      <c r="G28" s="125">
        <v>69.819999999999993</v>
      </c>
    </row>
    <row r="29" spans="1:7" ht="13.2" x14ac:dyDescent="0.25">
      <c r="A29" s="106" t="s">
        <v>75</v>
      </c>
      <c r="B29" s="6">
        <v>5128.1400000000003</v>
      </c>
      <c r="C29" s="6">
        <v>44000</v>
      </c>
      <c r="D29" s="6">
        <v>44000</v>
      </c>
      <c r="E29" s="93">
        <v>30720</v>
      </c>
      <c r="F29" s="7">
        <v>599.04999999999995</v>
      </c>
      <c r="G29" s="89">
        <v>69.819999999999993</v>
      </c>
    </row>
    <row r="30" spans="1:7" s="72" customFormat="1" ht="26.4" x14ac:dyDescent="0.25">
      <c r="A30" s="116" t="s">
        <v>76</v>
      </c>
      <c r="B30" s="117">
        <f>B31+B32</f>
        <v>940609.03</v>
      </c>
      <c r="C30" s="117">
        <f>C31+C32</f>
        <v>1840567</v>
      </c>
      <c r="D30" s="117">
        <f>D31+D32</f>
        <v>1840567</v>
      </c>
      <c r="E30" s="118">
        <f>E31+E32</f>
        <v>1014531.76</v>
      </c>
      <c r="F30" s="119">
        <f>E30/B30*100</f>
        <v>107.85902831487807</v>
      </c>
      <c r="G30" s="120">
        <f>E30/D30*100</f>
        <v>55.120610116339151</v>
      </c>
    </row>
    <row r="31" spans="1:7" s="72" customFormat="1" ht="26.4" x14ac:dyDescent="0.25">
      <c r="A31" s="107" t="s">
        <v>77</v>
      </c>
      <c r="B31" s="73">
        <v>931122.03</v>
      </c>
      <c r="C31" s="73">
        <v>1697612</v>
      </c>
      <c r="D31" s="73">
        <f>C31</f>
        <v>1697612</v>
      </c>
      <c r="E31" s="74">
        <v>1013781.76</v>
      </c>
      <c r="F31" s="95">
        <f t="shared" ref="F31:F33" si="0">E31/B31*100</f>
        <v>108.87743253158773</v>
      </c>
      <c r="G31" s="71">
        <f t="shared" ref="G31:G33" si="1">E31/D31*100</f>
        <v>59.718107553433889</v>
      </c>
    </row>
    <row r="32" spans="1:7" s="72" customFormat="1" ht="26.4" x14ac:dyDescent="0.25">
      <c r="A32" s="107" t="s">
        <v>78</v>
      </c>
      <c r="B32" s="73">
        <v>9487</v>
      </c>
      <c r="C32" s="73">
        <v>142955</v>
      </c>
      <c r="D32" s="73">
        <f>C32</f>
        <v>142955</v>
      </c>
      <c r="E32" s="74">
        <v>750</v>
      </c>
      <c r="F32" s="95">
        <f t="shared" si="0"/>
        <v>7.9055549699588914</v>
      </c>
      <c r="G32" s="71">
        <f t="shared" si="1"/>
        <v>0.52464062117449539</v>
      </c>
    </row>
    <row r="33" spans="1:7" ht="13.2" x14ac:dyDescent="0.25">
      <c r="A33" s="108" t="s">
        <v>49</v>
      </c>
      <c r="B33" s="75">
        <f>789890.89+B30</f>
        <v>1730499.92</v>
      </c>
      <c r="C33" s="75">
        <f>C30+C24+C18+C7+C21</f>
        <v>5315980</v>
      </c>
      <c r="D33" s="75">
        <f t="shared" ref="D33:E33" si="2">D30+D24+D18+D7+D21</f>
        <v>5315980</v>
      </c>
      <c r="E33" s="75">
        <f t="shared" si="2"/>
        <v>1692451.46</v>
      </c>
      <c r="F33" s="76">
        <f t="shared" si="0"/>
        <v>97.801302412079863</v>
      </c>
      <c r="G33" s="96">
        <f t="shared" si="1"/>
        <v>31.837054691703127</v>
      </c>
    </row>
    <row r="34" spans="1:7" ht="13.2" x14ac:dyDescent="0.25">
      <c r="A34" s="109" t="s">
        <v>79</v>
      </c>
      <c r="B34" s="102">
        <v>1645678.65</v>
      </c>
      <c r="C34" s="102">
        <v>4561959</v>
      </c>
      <c r="D34" s="102">
        <v>4561959</v>
      </c>
      <c r="E34" s="102">
        <v>1747419.61</v>
      </c>
      <c r="F34" s="103">
        <v>106.09</v>
      </c>
      <c r="G34" s="104">
        <v>38.299999999999997</v>
      </c>
    </row>
    <row r="35" spans="1:7" ht="13.2" x14ac:dyDescent="0.25">
      <c r="A35" s="111" t="s">
        <v>20</v>
      </c>
      <c r="B35" s="91">
        <v>708967.34</v>
      </c>
      <c r="C35" s="91">
        <v>1713220</v>
      </c>
      <c r="D35" s="91">
        <v>1713220</v>
      </c>
      <c r="E35" s="91">
        <v>885212.83</v>
      </c>
      <c r="F35" s="112">
        <v>124.86</v>
      </c>
      <c r="G35" s="113">
        <v>51.67</v>
      </c>
    </row>
    <row r="36" spans="1:7" ht="13.2" x14ac:dyDescent="0.25">
      <c r="A36" s="121" t="s">
        <v>21</v>
      </c>
      <c r="B36" s="122">
        <v>533572.02</v>
      </c>
      <c r="C36" s="122">
        <v>1384320</v>
      </c>
      <c r="D36" s="122">
        <v>1384320</v>
      </c>
      <c r="E36" s="122">
        <v>699023.2</v>
      </c>
      <c r="F36" s="124">
        <v>131.01</v>
      </c>
      <c r="G36" s="125">
        <v>50.5</v>
      </c>
    </row>
    <row r="37" spans="1:7" ht="13.2" x14ac:dyDescent="0.25">
      <c r="A37" s="106" t="s">
        <v>80</v>
      </c>
      <c r="B37" s="6">
        <v>533572.02</v>
      </c>
      <c r="C37" s="6">
        <v>1350320</v>
      </c>
      <c r="D37" s="6">
        <v>1350320</v>
      </c>
      <c r="E37" s="6">
        <v>699023.2</v>
      </c>
      <c r="F37" s="7">
        <v>131.01</v>
      </c>
      <c r="G37" s="8">
        <v>51.77</v>
      </c>
    </row>
    <row r="38" spans="1:7" ht="13.2" x14ac:dyDescent="0.25">
      <c r="A38" s="106" t="s">
        <v>81</v>
      </c>
      <c r="B38" s="5"/>
      <c r="C38" s="6">
        <v>34000</v>
      </c>
      <c r="D38" s="6">
        <v>34000</v>
      </c>
      <c r="E38" s="5"/>
      <c r="F38" s="5"/>
      <c r="G38" s="9"/>
    </row>
    <row r="39" spans="1:7" ht="13.2" x14ac:dyDescent="0.25">
      <c r="A39" s="121" t="s">
        <v>22</v>
      </c>
      <c r="B39" s="122">
        <v>95025.05</v>
      </c>
      <c r="C39" s="122">
        <v>136000</v>
      </c>
      <c r="D39" s="122">
        <v>136000</v>
      </c>
      <c r="E39" s="122">
        <v>81477.22</v>
      </c>
      <c r="F39" s="124">
        <v>85.74</v>
      </c>
      <c r="G39" s="125">
        <v>59.91</v>
      </c>
    </row>
    <row r="40" spans="1:7" ht="13.2" x14ac:dyDescent="0.25">
      <c r="A40" s="106" t="s">
        <v>82</v>
      </c>
      <c r="B40" s="6">
        <v>95025.05</v>
      </c>
      <c r="C40" s="6">
        <v>136000</v>
      </c>
      <c r="D40" s="6">
        <v>136000</v>
      </c>
      <c r="E40" s="6">
        <v>81477.22</v>
      </c>
      <c r="F40" s="7">
        <v>85.74</v>
      </c>
      <c r="G40" s="8">
        <v>59.91</v>
      </c>
    </row>
    <row r="41" spans="1:7" ht="13.2" x14ac:dyDescent="0.25">
      <c r="A41" s="121" t="s">
        <v>23</v>
      </c>
      <c r="B41" s="122">
        <v>80370.27</v>
      </c>
      <c r="C41" s="122">
        <v>192900</v>
      </c>
      <c r="D41" s="122">
        <v>192900</v>
      </c>
      <c r="E41" s="122">
        <v>104712.41</v>
      </c>
      <c r="F41" s="124">
        <v>130.29</v>
      </c>
      <c r="G41" s="125">
        <v>54.28</v>
      </c>
    </row>
    <row r="42" spans="1:7" ht="26.4" x14ac:dyDescent="0.25">
      <c r="A42" s="106" t="s">
        <v>83</v>
      </c>
      <c r="B42" s="6">
        <v>80370.27</v>
      </c>
      <c r="C42" s="6">
        <v>192900</v>
      </c>
      <c r="D42" s="6">
        <v>192900</v>
      </c>
      <c r="E42" s="6">
        <v>104712.41</v>
      </c>
      <c r="F42" s="7">
        <v>130.29</v>
      </c>
      <c r="G42" s="8">
        <v>54.28</v>
      </c>
    </row>
    <row r="43" spans="1:7" ht="13.2" x14ac:dyDescent="0.25">
      <c r="A43" s="111" t="s">
        <v>24</v>
      </c>
      <c r="B43" s="91">
        <v>932833.41</v>
      </c>
      <c r="C43" s="91">
        <v>2271639</v>
      </c>
      <c r="D43" s="91">
        <v>2271639</v>
      </c>
      <c r="E43" s="91">
        <v>847308.89</v>
      </c>
      <c r="F43" s="112">
        <v>90.83</v>
      </c>
      <c r="G43" s="113">
        <v>37.229999999999997</v>
      </c>
    </row>
    <row r="44" spans="1:7" ht="13.2" x14ac:dyDescent="0.25">
      <c r="A44" s="121" t="s">
        <v>25</v>
      </c>
      <c r="B44" s="122">
        <v>33689.089999999997</v>
      </c>
      <c r="C44" s="122">
        <v>103997</v>
      </c>
      <c r="D44" s="122">
        <v>103997</v>
      </c>
      <c r="E44" s="122">
        <v>34906.65</v>
      </c>
      <c r="F44" s="124">
        <v>99.12</v>
      </c>
      <c r="G44" s="125">
        <v>32.11</v>
      </c>
    </row>
    <row r="45" spans="1:7" ht="13.2" x14ac:dyDescent="0.25">
      <c r="A45" s="106" t="s">
        <v>84</v>
      </c>
      <c r="B45" s="6">
        <v>17007.490000000002</v>
      </c>
      <c r="C45" s="6">
        <v>48497</v>
      </c>
      <c r="D45" s="6">
        <v>48497</v>
      </c>
      <c r="E45" s="6">
        <v>15628.14</v>
      </c>
      <c r="F45" s="7">
        <v>91.88</v>
      </c>
      <c r="G45" s="8">
        <v>29.11</v>
      </c>
    </row>
    <row r="46" spans="1:7" ht="26.4" x14ac:dyDescent="0.25">
      <c r="A46" s="106" t="s">
        <v>85</v>
      </c>
      <c r="B46" s="6">
        <v>12718.6</v>
      </c>
      <c r="C46" s="6">
        <v>35500</v>
      </c>
      <c r="D46" s="6">
        <v>35500</v>
      </c>
      <c r="E46" s="6">
        <v>11965</v>
      </c>
      <c r="F46" s="7">
        <v>94.07</v>
      </c>
      <c r="G46" s="8">
        <v>33.700000000000003</v>
      </c>
    </row>
    <row r="47" spans="1:7" ht="13.2" x14ac:dyDescent="0.25">
      <c r="A47" s="106" t="s">
        <v>86</v>
      </c>
      <c r="B47" s="6">
        <v>3963</v>
      </c>
      <c r="C47" s="6">
        <v>20000</v>
      </c>
      <c r="D47" s="6">
        <v>20000</v>
      </c>
      <c r="E47" s="6">
        <v>7313.51</v>
      </c>
      <c r="F47" s="7">
        <v>184.54</v>
      </c>
      <c r="G47" s="8">
        <v>36.57</v>
      </c>
    </row>
    <row r="48" spans="1:7" ht="13.2" x14ac:dyDescent="0.25">
      <c r="A48" s="121" t="s">
        <v>26</v>
      </c>
      <c r="B48" s="122">
        <v>69098.28</v>
      </c>
      <c r="C48" s="122">
        <v>193670</v>
      </c>
      <c r="D48" s="122">
        <v>193670</v>
      </c>
      <c r="E48" s="122">
        <v>50741.62</v>
      </c>
      <c r="F48" s="124">
        <v>73.430000000000007</v>
      </c>
      <c r="G48" s="125">
        <v>26.2</v>
      </c>
    </row>
    <row r="49" spans="1:7" ht="26.4" x14ac:dyDescent="0.25">
      <c r="A49" s="106" t="s">
        <v>87</v>
      </c>
      <c r="B49" s="6">
        <v>19537.2</v>
      </c>
      <c r="C49" s="6">
        <v>58670</v>
      </c>
      <c r="D49" s="6">
        <v>58670</v>
      </c>
      <c r="E49" s="6">
        <v>15242.1</v>
      </c>
      <c r="F49" s="7">
        <v>78.02</v>
      </c>
      <c r="G49" s="8">
        <v>25.98</v>
      </c>
    </row>
    <row r="50" spans="1:7" ht="13.2" x14ac:dyDescent="0.25">
      <c r="A50" s="106" t="s">
        <v>88</v>
      </c>
      <c r="B50" s="6">
        <v>26269.05</v>
      </c>
      <c r="C50" s="6">
        <v>60000</v>
      </c>
      <c r="D50" s="6">
        <v>60000</v>
      </c>
      <c r="E50" s="6">
        <v>6266.98</v>
      </c>
      <c r="F50" s="7">
        <v>23.86</v>
      </c>
      <c r="G50" s="8">
        <v>10.44</v>
      </c>
    </row>
    <row r="51" spans="1:7" ht="13.2" x14ac:dyDescent="0.25">
      <c r="A51" s="106" t="s">
        <v>89</v>
      </c>
      <c r="B51" s="6">
        <v>4250.78</v>
      </c>
      <c r="C51" s="6">
        <v>8000</v>
      </c>
      <c r="D51" s="6">
        <v>8000</v>
      </c>
      <c r="E51" s="6">
        <v>4390.5200000000004</v>
      </c>
      <c r="F51" s="7">
        <v>103.29</v>
      </c>
      <c r="G51" s="8">
        <v>54.88</v>
      </c>
    </row>
    <row r="52" spans="1:7" ht="26.4" x14ac:dyDescent="0.25">
      <c r="A52" s="106" t="s">
        <v>90</v>
      </c>
      <c r="B52" s="6">
        <v>15373.8</v>
      </c>
      <c r="C52" s="6">
        <v>45000</v>
      </c>
      <c r="D52" s="6">
        <v>45000</v>
      </c>
      <c r="E52" s="6">
        <v>17405.669999999998</v>
      </c>
      <c r="F52" s="7">
        <v>113.22</v>
      </c>
      <c r="G52" s="8">
        <v>38.68</v>
      </c>
    </row>
    <row r="53" spans="1:7" ht="13.2" x14ac:dyDescent="0.25">
      <c r="A53" s="106" t="s">
        <v>91</v>
      </c>
      <c r="B53" s="6">
        <v>3069.06</v>
      </c>
      <c r="C53" s="6">
        <v>20000</v>
      </c>
      <c r="D53" s="6">
        <v>20000</v>
      </c>
      <c r="E53" s="6">
        <v>4651.8</v>
      </c>
      <c r="F53" s="7">
        <v>151.57</v>
      </c>
      <c r="G53" s="8">
        <v>23.26</v>
      </c>
    </row>
    <row r="54" spans="1:7" ht="26.4" x14ac:dyDescent="0.25">
      <c r="A54" s="106" t="s">
        <v>92</v>
      </c>
      <c r="B54" s="7">
        <v>598.39</v>
      </c>
      <c r="C54" s="6">
        <v>2000</v>
      </c>
      <c r="D54" s="6">
        <v>2000</v>
      </c>
      <c r="E54" s="6">
        <v>2784.55</v>
      </c>
      <c r="F54" s="7">
        <v>465.34</v>
      </c>
      <c r="G54" s="8">
        <v>139.22999999999999</v>
      </c>
    </row>
    <row r="55" spans="1:7" ht="13.2" x14ac:dyDescent="0.25">
      <c r="A55" s="121" t="s">
        <v>27</v>
      </c>
      <c r="B55" s="122">
        <v>752127.66</v>
      </c>
      <c r="C55" s="122">
        <v>1777472</v>
      </c>
      <c r="D55" s="122">
        <v>1777472</v>
      </c>
      <c r="E55" s="122">
        <v>669976.24</v>
      </c>
      <c r="F55" s="124">
        <v>89.08</v>
      </c>
      <c r="G55" s="125">
        <v>37.69</v>
      </c>
    </row>
    <row r="56" spans="1:7" ht="26.4" x14ac:dyDescent="0.25">
      <c r="A56" s="106" t="s">
        <v>93</v>
      </c>
      <c r="B56" s="6">
        <v>34203.72</v>
      </c>
      <c r="C56" s="6">
        <v>72817</v>
      </c>
      <c r="D56" s="6">
        <v>72817</v>
      </c>
      <c r="E56" s="6">
        <v>26342.91</v>
      </c>
      <c r="F56" s="7">
        <v>77.02</v>
      </c>
      <c r="G56" s="8">
        <v>36.18</v>
      </c>
    </row>
    <row r="57" spans="1:7" ht="26.4" x14ac:dyDescent="0.25">
      <c r="A57" s="106" t="s">
        <v>94</v>
      </c>
      <c r="B57" s="6">
        <v>59663.44</v>
      </c>
      <c r="C57" s="6">
        <v>112000</v>
      </c>
      <c r="D57" s="6">
        <v>112000</v>
      </c>
      <c r="E57" s="6">
        <v>81218.86</v>
      </c>
      <c r="F57" s="7">
        <v>136.13</v>
      </c>
      <c r="G57" s="8">
        <v>72.52</v>
      </c>
    </row>
    <row r="58" spans="1:7" ht="13.2" x14ac:dyDescent="0.25">
      <c r="A58" s="106" t="s">
        <v>95</v>
      </c>
      <c r="B58" s="6">
        <v>72826.92</v>
      </c>
      <c r="C58" s="6">
        <v>115500</v>
      </c>
      <c r="D58" s="6">
        <v>115500</v>
      </c>
      <c r="E58" s="6">
        <v>57218.19</v>
      </c>
      <c r="F58" s="7">
        <v>78.569999999999993</v>
      </c>
      <c r="G58" s="8">
        <v>49.54</v>
      </c>
    </row>
    <row r="59" spans="1:7" ht="13.2" x14ac:dyDescent="0.25">
      <c r="A59" s="106" t="s">
        <v>96</v>
      </c>
      <c r="B59" s="6">
        <v>13111.43</v>
      </c>
      <c r="C59" s="6">
        <v>56000</v>
      </c>
      <c r="D59" s="6">
        <v>56000</v>
      </c>
      <c r="E59" s="6">
        <v>42426.47</v>
      </c>
      <c r="F59" s="7">
        <v>323.58</v>
      </c>
      <c r="G59" s="8">
        <v>75.760000000000005</v>
      </c>
    </row>
    <row r="60" spans="1:7" ht="13.2" x14ac:dyDescent="0.25">
      <c r="A60" s="106" t="s">
        <v>97</v>
      </c>
      <c r="B60" s="6">
        <v>164530.20000000001</v>
      </c>
      <c r="C60" s="6">
        <v>411685</v>
      </c>
      <c r="D60" s="6">
        <v>411685</v>
      </c>
      <c r="E60" s="6">
        <v>115334.3</v>
      </c>
      <c r="F60" s="7">
        <v>70.099999999999994</v>
      </c>
      <c r="G60" s="8">
        <v>28.02</v>
      </c>
    </row>
    <row r="61" spans="1:7" ht="13.2" x14ac:dyDescent="0.25">
      <c r="A61" s="106" t="s">
        <v>98</v>
      </c>
      <c r="B61" s="6">
        <v>4356</v>
      </c>
      <c r="C61" s="6">
        <v>15000</v>
      </c>
      <c r="D61" s="6">
        <v>15000</v>
      </c>
      <c r="E61" s="7">
        <v>270</v>
      </c>
      <c r="F61" s="7">
        <v>6.2</v>
      </c>
      <c r="G61" s="8">
        <v>1.8</v>
      </c>
    </row>
    <row r="62" spans="1:7" ht="13.2" x14ac:dyDescent="0.25">
      <c r="A62" s="106" t="s">
        <v>99</v>
      </c>
      <c r="B62" s="6">
        <v>291192.31</v>
      </c>
      <c r="C62" s="6">
        <v>784470</v>
      </c>
      <c r="D62" s="6">
        <v>784470</v>
      </c>
      <c r="E62" s="6">
        <v>244588.13</v>
      </c>
      <c r="F62" s="7">
        <v>84</v>
      </c>
      <c r="G62" s="8">
        <v>31.18</v>
      </c>
    </row>
    <row r="63" spans="1:7" ht="13.2" x14ac:dyDescent="0.25">
      <c r="A63" s="106" t="s">
        <v>100</v>
      </c>
      <c r="B63" s="6">
        <v>3752.96</v>
      </c>
      <c r="C63" s="6">
        <v>28000</v>
      </c>
      <c r="D63" s="6">
        <v>28000</v>
      </c>
      <c r="E63" s="6">
        <v>13170</v>
      </c>
      <c r="F63" s="7">
        <v>350.92</v>
      </c>
      <c r="G63" s="8">
        <v>47.04</v>
      </c>
    </row>
    <row r="64" spans="1:7" ht="13.2" x14ac:dyDescent="0.25">
      <c r="A64" s="106" t="s">
        <v>101</v>
      </c>
      <c r="B64" s="6">
        <v>108490.68</v>
      </c>
      <c r="C64" s="6">
        <v>182000</v>
      </c>
      <c r="D64" s="6">
        <v>182000</v>
      </c>
      <c r="E64" s="6">
        <v>89407.38</v>
      </c>
      <c r="F64" s="7">
        <v>82.41</v>
      </c>
      <c r="G64" s="8">
        <v>49.12</v>
      </c>
    </row>
    <row r="65" spans="1:7" ht="26.4" x14ac:dyDescent="0.25">
      <c r="A65" s="121" t="s">
        <v>28</v>
      </c>
      <c r="B65" s="122">
        <v>16806.45</v>
      </c>
      <c r="C65" s="122">
        <v>61000</v>
      </c>
      <c r="D65" s="122">
        <v>61000</v>
      </c>
      <c r="E65" s="122">
        <v>22691.03</v>
      </c>
      <c r="F65" s="124">
        <v>135.01</v>
      </c>
      <c r="G65" s="125">
        <v>37.200000000000003</v>
      </c>
    </row>
    <row r="66" spans="1:7" ht="26.4" x14ac:dyDescent="0.25">
      <c r="A66" s="106" t="s">
        <v>102</v>
      </c>
      <c r="B66" s="6">
        <v>16806.45</v>
      </c>
      <c r="C66" s="6">
        <v>61000</v>
      </c>
      <c r="D66" s="6">
        <v>61000</v>
      </c>
      <c r="E66" s="6">
        <v>22691.03</v>
      </c>
      <c r="F66" s="7">
        <v>135.01</v>
      </c>
      <c r="G66" s="8">
        <v>37.200000000000003</v>
      </c>
    </row>
    <row r="67" spans="1:7" ht="13.2" x14ac:dyDescent="0.25">
      <c r="A67" s="121" t="s">
        <v>29</v>
      </c>
      <c r="B67" s="122">
        <v>61111.93</v>
      </c>
      <c r="C67" s="122">
        <v>135500</v>
      </c>
      <c r="D67" s="122">
        <v>135500</v>
      </c>
      <c r="E67" s="122">
        <v>68993.350000000006</v>
      </c>
      <c r="F67" s="124">
        <v>112.9</v>
      </c>
      <c r="G67" s="125">
        <v>50.92</v>
      </c>
    </row>
    <row r="68" spans="1:7" ht="13.2" x14ac:dyDescent="0.25">
      <c r="A68" s="106" t="s">
        <v>103</v>
      </c>
      <c r="B68" s="6">
        <v>13202.83</v>
      </c>
      <c r="C68" s="6">
        <v>18000</v>
      </c>
      <c r="D68" s="6">
        <v>18000</v>
      </c>
      <c r="E68" s="6">
        <v>15003.26</v>
      </c>
      <c r="F68" s="7">
        <v>113.64</v>
      </c>
      <c r="G68" s="8">
        <v>83.35</v>
      </c>
    </row>
    <row r="69" spans="1:7" ht="13.2" x14ac:dyDescent="0.25">
      <c r="A69" s="106" t="s">
        <v>104</v>
      </c>
      <c r="B69" s="6">
        <v>29094.66</v>
      </c>
      <c r="C69" s="6">
        <v>62000</v>
      </c>
      <c r="D69" s="6">
        <v>62000</v>
      </c>
      <c r="E69" s="6">
        <v>26286.2</v>
      </c>
      <c r="F69" s="7">
        <v>90.35</v>
      </c>
      <c r="G69" s="8">
        <v>42.4</v>
      </c>
    </row>
    <row r="70" spans="1:7" ht="13.2" x14ac:dyDescent="0.25">
      <c r="A70" s="106" t="s">
        <v>105</v>
      </c>
      <c r="B70" s="5"/>
      <c r="C70" s="5"/>
      <c r="D70" s="5"/>
      <c r="E70" s="6">
        <v>2783</v>
      </c>
      <c r="F70" s="5"/>
      <c r="G70" s="9"/>
    </row>
    <row r="71" spans="1:7" ht="13.2" x14ac:dyDescent="0.25">
      <c r="A71" s="106" t="s">
        <v>106</v>
      </c>
      <c r="B71" s="7">
        <v>401</v>
      </c>
      <c r="C71" s="6">
        <v>1500</v>
      </c>
      <c r="D71" s="6">
        <v>1500</v>
      </c>
      <c r="E71" s="7">
        <v>225.36</v>
      </c>
      <c r="F71" s="7">
        <v>56.2</v>
      </c>
      <c r="G71" s="8">
        <v>15.02</v>
      </c>
    </row>
    <row r="72" spans="1:7" ht="26.4" x14ac:dyDescent="0.25">
      <c r="A72" s="106" t="s">
        <v>107</v>
      </c>
      <c r="B72" s="6">
        <v>18413.439999999999</v>
      </c>
      <c r="C72" s="6">
        <v>54000</v>
      </c>
      <c r="D72" s="6">
        <v>54000</v>
      </c>
      <c r="E72" s="6">
        <v>24695.53</v>
      </c>
      <c r="F72" s="7">
        <v>134.12</v>
      </c>
      <c r="G72" s="8">
        <v>45.73</v>
      </c>
    </row>
    <row r="73" spans="1:7" ht="13.2" x14ac:dyDescent="0.25">
      <c r="A73" s="111" t="s">
        <v>34</v>
      </c>
      <c r="B73" s="91">
        <v>3877.9</v>
      </c>
      <c r="C73" s="91">
        <v>11000</v>
      </c>
      <c r="D73" s="91">
        <v>11000</v>
      </c>
      <c r="E73" s="91">
        <v>3297.89</v>
      </c>
      <c r="F73" s="112">
        <v>85.04</v>
      </c>
      <c r="G73" s="113">
        <v>29.98</v>
      </c>
    </row>
    <row r="74" spans="1:7" ht="13.2" x14ac:dyDescent="0.25">
      <c r="A74" s="121" t="s">
        <v>35</v>
      </c>
      <c r="B74" s="122">
        <v>3877.9</v>
      </c>
      <c r="C74" s="122">
        <v>11000</v>
      </c>
      <c r="D74" s="122">
        <v>11000</v>
      </c>
      <c r="E74" s="122">
        <v>3297.89</v>
      </c>
      <c r="F74" s="124">
        <v>85.04</v>
      </c>
      <c r="G74" s="125">
        <v>29.98</v>
      </c>
    </row>
    <row r="75" spans="1:7" ht="26.4" x14ac:dyDescent="0.25">
      <c r="A75" s="106" t="s">
        <v>108</v>
      </c>
      <c r="B75" s="6">
        <v>3200.22</v>
      </c>
      <c r="C75" s="6">
        <v>10000</v>
      </c>
      <c r="D75" s="6">
        <v>10000</v>
      </c>
      <c r="E75" s="6">
        <v>3269.31</v>
      </c>
      <c r="F75" s="7">
        <v>102.16</v>
      </c>
      <c r="G75" s="8">
        <v>32.69</v>
      </c>
    </row>
    <row r="76" spans="1:7" ht="13.2" x14ac:dyDescent="0.25">
      <c r="A76" s="111" t="s">
        <v>109</v>
      </c>
      <c r="B76" s="112">
        <v>677.68</v>
      </c>
      <c r="C76" s="91">
        <v>1000</v>
      </c>
      <c r="D76" s="91">
        <v>1000</v>
      </c>
      <c r="E76" s="112">
        <v>28.58</v>
      </c>
      <c r="F76" s="112">
        <v>4.22</v>
      </c>
      <c r="G76" s="113">
        <v>2.86</v>
      </c>
    </row>
    <row r="77" spans="1:7" ht="26.4" x14ac:dyDescent="0.25">
      <c r="A77" s="111" t="s">
        <v>39</v>
      </c>
      <c r="B77" s="90"/>
      <c r="C77" s="91">
        <v>566100</v>
      </c>
      <c r="D77" s="91">
        <v>566100</v>
      </c>
      <c r="E77" s="91">
        <v>11600</v>
      </c>
      <c r="F77" s="90"/>
      <c r="G77" s="113">
        <v>2.0499999999999998</v>
      </c>
    </row>
    <row r="78" spans="1:7" ht="13.2" x14ac:dyDescent="0.25">
      <c r="A78" s="121" t="s">
        <v>40</v>
      </c>
      <c r="B78" s="126"/>
      <c r="C78" s="122">
        <v>416100</v>
      </c>
      <c r="D78" s="122">
        <v>416100</v>
      </c>
      <c r="E78" s="122">
        <v>11600</v>
      </c>
      <c r="F78" s="126"/>
      <c r="G78" s="125">
        <v>2.79</v>
      </c>
    </row>
    <row r="79" spans="1:7" ht="13.2" x14ac:dyDescent="0.25">
      <c r="A79" s="106" t="s">
        <v>110</v>
      </c>
      <c r="B79" s="5"/>
      <c r="C79" s="6">
        <v>416100</v>
      </c>
      <c r="D79" s="6">
        <v>416100</v>
      </c>
      <c r="E79" s="6">
        <v>11600</v>
      </c>
      <c r="F79" s="5"/>
      <c r="G79" s="8">
        <v>2.79</v>
      </c>
    </row>
    <row r="80" spans="1:7" ht="26.4" x14ac:dyDescent="0.25">
      <c r="A80" s="106" t="s">
        <v>43</v>
      </c>
      <c r="B80" s="5"/>
      <c r="C80" s="6">
        <v>150000</v>
      </c>
      <c r="D80" s="6">
        <v>150000</v>
      </c>
      <c r="E80" s="5"/>
      <c r="F80" s="5"/>
      <c r="G80" s="9"/>
    </row>
    <row r="81" spans="1:7" ht="26.4" x14ac:dyDescent="0.25">
      <c r="A81" s="106" t="s">
        <v>111</v>
      </c>
      <c r="B81" s="5"/>
      <c r="C81" s="6">
        <v>150000</v>
      </c>
      <c r="D81" s="6">
        <v>150000</v>
      </c>
      <c r="E81" s="5"/>
      <c r="F81" s="5"/>
      <c r="G81" s="9"/>
    </row>
    <row r="82" spans="1:7" ht="26.4" x14ac:dyDescent="0.25">
      <c r="A82" s="109" t="s">
        <v>112</v>
      </c>
      <c r="B82" s="102">
        <v>33827.61</v>
      </c>
      <c r="C82" s="102">
        <v>784021</v>
      </c>
      <c r="D82" s="102">
        <v>784021</v>
      </c>
      <c r="E82" s="102">
        <v>12315.65</v>
      </c>
      <c r="F82" s="103">
        <v>36.409999999999997</v>
      </c>
      <c r="G82" s="104">
        <v>1.57</v>
      </c>
    </row>
    <row r="83" spans="1:7" ht="26.4" x14ac:dyDescent="0.25">
      <c r="A83" s="111" t="s">
        <v>30</v>
      </c>
      <c r="B83" s="112">
        <v>445</v>
      </c>
      <c r="C83" s="91">
        <v>542021</v>
      </c>
      <c r="D83" s="91">
        <v>542021</v>
      </c>
      <c r="E83" s="91">
        <v>7258.75</v>
      </c>
      <c r="F83" s="91">
        <v>1631.18</v>
      </c>
      <c r="G83" s="113">
        <v>1.34</v>
      </c>
    </row>
    <row r="84" spans="1:7" ht="13.2" x14ac:dyDescent="0.25">
      <c r="A84" s="121" t="s">
        <v>31</v>
      </c>
      <c r="B84" s="124">
        <v>445</v>
      </c>
      <c r="C84" s="122">
        <v>542021</v>
      </c>
      <c r="D84" s="122">
        <v>542021</v>
      </c>
      <c r="E84" s="122">
        <v>7258.75</v>
      </c>
      <c r="F84" s="122">
        <v>1631.18</v>
      </c>
      <c r="G84" s="125">
        <v>1.34</v>
      </c>
    </row>
    <row r="85" spans="1:7" ht="13.2" x14ac:dyDescent="0.25">
      <c r="A85" s="106" t="s">
        <v>113</v>
      </c>
      <c r="B85" s="7">
        <v>445</v>
      </c>
      <c r="C85" s="6">
        <v>1000</v>
      </c>
      <c r="D85" s="6">
        <v>1000</v>
      </c>
      <c r="E85" s="5"/>
      <c r="F85" s="5"/>
      <c r="G85" s="9"/>
    </row>
    <row r="86" spans="1:7" ht="13.2" x14ac:dyDescent="0.25">
      <c r="A86" s="106" t="s">
        <v>114</v>
      </c>
      <c r="B86" s="5"/>
      <c r="C86" s="6">
        <v>541021</v>
      </c>
      <c r="D86" s="6">
        <v>541021</v>
      </c>
      <c r="E86" s="6">
        <v>7258.75</v>
      </c>
      <c r="F86" s="5"/>
      <c r="G86" s="8">
        <v>1.34</v>
      </c>
    </row>
    <row r="87" spans="1:7" ht="26.4" x14ac:dyDescent="0.25">
      <c r="A87" s="111" t="s">
        <v>32</v>
      </c>
      <c r="B87" s="91">
        <v>33382.61</v>
      </c>
      <c r="C87" s="91">
        <v>242000</v>
      </c>
      <c r="D87" s="91">
        <v>242000</v>
      </c>
      <c r="E87" s="91">
        <v>5056.8999999999996</v>
      </c>
      <c r="F87" s="112">
        <v>15.15</v>
      </c>
      <c r="G87" s="113">
        <v>2.09</v>
      </c>
    </row>
    <row r="88" spans="1:7" ht="13.2" x14ac:dyDescent="0.25">
      <c r="A88" s="121" t="s">
        <v>33</v>
      </c>
      <c r="B88" s="122">
        <v>33382.61</v>
      </c>
      <c r="C88" s="122">
        <v>130000</v>
      </c>
      <c r="D88" s="122">
        <v>130000</v>
      </c>
      <c r="E88" s="122">
        <v>5056.8999999999996</v>
      </c>
      <c r="F88" s="124">
        <v>15.15</v>
      </c>
      <c r="G88" s="125">
        <v>3.89</v>
      </c>
    </row>
    <row r="89" spans="1:7" ht="13.2" x14ac:dyDescent="0.25">
      <c r="A89" s="106" t="s">
        <v>115</v>
      </c>
      <c r="B89" s="6">
        <v>12803.87</v>
      </c>
      <c r="C89" s="6">
        <v>37000</v>
      </c>
      <c r="D89" s="6">
        <v>37000</v>
      </c>
      <c r="E89" s="6">
        <v>4698.8999999999996</v>
      </c>
      <c r="F89" s="7">
        <v>36.700000000000003</v>
      </c>
      <c r="G89" s="8">
        <v>12.7</v>
      </c>
    </row>
    <row r="90" spans="1:7" ht="13.2" x14ac:dyDescent="0.25">
      <c r="A90" s="106" t="s">
        <v>116</v>
      </c>
      <c r="B90" s="6">
        <v>2762.07</v>
      </c>
      <c r="C90" s="6">
        <v>10000</v>
      </c>
      <c r="D90" s="6">
        <v>10000</v>
      </c>
      <c r="E90" s="5"/>
      <c r="F90" s="5"/>
      <c r="G90" s="9"/>
    </row>
    <row r="91" spans="1:7" ht="13.2" x14ac:dyDescent="0.25">
      <c r="A91" s="106" t="s">
        <v>117</v>
      </c>
      <c r="B91" s="5"/>
      <c r="C91" s="6">
        <v>15000</v>
      </c>
      <c r="D91" s="6">
        <v>15000</v>
      </c>
      <c r="E91" s="5"/>
      <c r="F91" s="5"/>
      <c r="G91" s="9"/>
    </row>
    <row r="92" spans="1:7" ht="13.2" x14ac:dyDescent="0.25">
      <c r="A92" s="106" t="s">
        <v>118</v>
      </c>
      <c r="B92" s="5"/>
      <c r="C92" s="6">
        <v>58000</v>
      </c>
      <c r="D92" s="6">
        <v>58000</v>
      </c>
      <c r="E92" s="5"/>
      <c r="F92" s="5"/>
      <c r="G92" s="9"/>
    </row>
    <row r="93" spans="1:7" ht="26.4" x14ac:dyDescent="0.25">
      <c r="A93" s="106" t="s">
        <v>119</v>
      </c>
      <c r="B93" s="6">
        <v>17816.669999999998</v>
      </c>
      <c r="C93" s="6">
        <v>10000</v>
      </c>
      <c r="D93" s="6">
        <v>10000</v>
      </c>
      <c r="E93" s="7">
        <v>358</v>
      </c>
      <c r="F93" s="7">
        <v>2.0099999999999998</v>
      </c>
      <c r="G93" s="8">
        <v>3.58</v>
      </c>
    </row>
    <row r="94" spans="1:7" ht="13.2" x14ac:dyDescent="0.25">
      <c r="A94" s="106" t="s">
        <v>36</v>
      </c>
      <c r="B94" s="5"/>
      <c r="C94" s="6">
        <v>112000</v>
      </c>
      <c r="D94" s="6">
        <v>112000</v>
      </c>
      <c r="E94" s="5"/>
      <c r="F94" s="5"/>
      <c r="G94" s="9"/>
    </row>
    <row r="95" spans="1:7" ht="13.2" x14ac:dyDescent="0.25">
      <c r="A95" s="106" t="s">
        <v>120</v>
      </c>
      <c r="B95" s="5"/>
      <c r="C95" s="6">
        <v>112000</v>
      </c>
      <c r="D95" s="6">
        <v>112000</v>
      </c>
      <c r="E95" s="5"/>
      <c r="F95" s="5"/>
      <c r="G95" s="9"/>
    </row>
    <row r="96" spans="1:7" ht="13.2" x14ac:dyDescent="0.25">
      <c r="A96" s="108" t="s">
        <v>50</v>
      </c>
      <c r="B96" s="75">
        <v>1679506.26</v>
      </c>
      <c r="C96" s="75">
        <v>5345980</v>
      </c>
      <c r="D96" s="75">
        <v>5345980</v>
      </c>
      <c r="E96" s="75">
        <f>E82+E34</f>
        <v>1759735.26</v>
      </c>
      <c r="F96" s="77">
        <v>104.69</v>
      </c>
      <c r="G96" s="97">
        <v>32.92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341C-D24E-4483-8AB8-2BA304DDA4E8}">
  <dimension ref="A2:G35"/>
  <sheetViews>
    <sheetView topLeftCell="A4" workbookViewId="0">
      <selection activeCell="G35" sqref="G35"/>
    </sheetView>
  </sheetViews>
  <sheetFormatPr defaultColWidth="9.109375" defaultRowHeight="11.4" x14ac:dyDescent="0.2"/>
  <cols>
    <col min="1" max="1" width="37.33203125" style="1" customWidth="1"/>
    <col min="2" max="2" width="22.44140625" style="1" customWidth="1"/>
    <col min="3" max="3" width="16" style="1" customWidth="1"/>
    <col min="4" max="5" width="19.6640625" style="1" customWidth="1"/>
    <col min="6" max="6" width="24" style="1" customWidth="1"/>
    <col min="7" max="7" width="18.33203125" style="1" customWidth="1"/>
    <col min="8" max="16384" width="9.109375" style="1"/>
  </cols>
  <sheetData>
    <row r="2" spans="1:7" ht="39.6" x14ac:dyDescent="0.2">
      <c r="A2" s="61" t="s">
        <v>0</v>
      </c>
      <c r="B2" s="136" t="s">
        <v>125</v>
      </c>
      <c r="C2" s="136" t="s">
        <v>126</v>
      </c>
      <c r="D2" s="136" t="s">
        <v>127</v>
      </c>
      <c r="E2" s="136" t="s">
        <v>128</v>
      </c>
      <c r="F2" s="136" t="s">
        <v>129</v>
      </c>
      <c r="G2" s="136" t="s">
        <v>130</v>
      </c>
    </row>
    <row r="3" spans="1:7" ht="13.2" x14ac:dyDescent="0.25">
      <c r="A3" s="184" t="s">
        <v>48</v>
      </c>
      <c r="B3" s="137">
        <v>2</v>
      </c>
      <c r="C3" s="138">
        <v>3</v>
      </c>
      <c r="D3" s="138">
        <v>4</v>
      </c>
      <c r="E3" s="138">
        <v>5</v>
      </c>
      <c r="F3" s="138" t="s">
        <v>131</v>
      </c>
      <c r="G3" s="138" t="s">
        <v>132</v>
      </c>
    </row>
    <row r="4" spans="1:7" ht="13.2" x14ac:dyDescent="0.25">
      <c r="A4" s="79" t="s">
        <v>3</v>
      </c>
      <c r="B4" s="80">
        <v>940609.03</v>
      </c>
      <c r="C4" s="80">
        <v>1840567</v>
      </c>
      <c r="D4" s="80">
        <v>1840567</v>
      </c>
      <c r="E4" s="80">
        <v>1014531.76</v>
      </c>
      <c r="F4" s="81">
        <f>E4/B4*100</f>
        <v>107.85902831487807</v>
      </c>
      <c r="G4" s="82">
        <f>E4/D4*100</f>
        <v>55.120610116339151</v>
      </c>
    </row>
    <row r="5" spans="1:7" ht="13.2" x14ac:dyDescent="0.25">
      <c r="A5" s="64" t="s">
        <v>4</v>
      </c>
      <c r="B5" s="66">
        <f>B4</f>
        <v>940609.03</v>
      </c>
      <c r="C5" s="66">
        <v>1840567</v>
      </c>
      <c r="D5" s="66">
        <v>1840567</v>
      </c>
      <c r="E5" s="66">
        <f>E4</f>
        <v>1014531.76</v>
      </c>
      <c r="F5" s="67">
        <f>E5/B5*100</f>
        <v>107.85902831487807</v>
      </c>
      <c r="G5" s="68">
        <f>E5/D5*100</f>
        <v>55.120610116339151</v>
      </c>
    </row>
    <row r="6" spans="1:7" ht="13.2" x14ac:dyDescent="0.25">
      <c r="A6" s="79" t="s">
        <v>5</v>
      </c>
      <c r="B6" s="83">
        <v>250361.38</v>
      </c>
      <c r="C6" s="83">
        <v>1396363</v>
      </c>
      <c r="D6" s="83">
        <v>1396363</v>
      </c>
      <c r="E6" s="83">
        <v>98313.94</v>
      </c>
      <c r="F6" s="84">
        <v>39.270000000000003</v>
      </c>
      <c r="G6" s="85">
        <v>7.04</v>
      </c>
    </row>
    <row r="7" spans="1:7" ht="13.2" x14ac:dyDescent="0.25">
      <c r="A7" s="55" t="s">
        <v>6</v>
      </c>
      <c r="B7" s="16">
        <v>83471.5</v>
      </c>
      <c r="C7" s="16">
        <v>189000</v>
      </c>
      <c r="D7" s="16">
        <v>189000</v>
      </c>
      <c r="E7" s="16">
        <v>60706.559999999998</v>
      </c>
      <c r="F7" s="17">
        <v>72.73</v>
      </c>
      <c r="G7" s="18">
        <v>32.119999999999997</v>
      </c>
    </row>
    <row r="8" spans="1:7" ht="13.2" x14ac:dyDescent="0.25">
      <c r="A8" s="55" t="s">
        <v>7</v>
      </c>
      <c r="B8" s="19"/>
      <c r="C8" s="16">
        <v>3000</v>
      </c>
      <c r="D8" s="16">
        <v>3000</v>
      </c>
      <c r="E8" s="19"/>
      <c r="F8" s="19"/>
      <c r="G8" s="20"/>
    </row>
    <row r="9" spans="1:7" ht="13.2" x14ac:dyDescent="0.25">
      <c r="A9" s="55" t="s">
        <v>8</v>
      </c>
      <c r="B9" s="16">
        <v>166889.88</v>
      </c>
      <c r="C9" s="16">
        <v>1204363</v>
      </c>
      <c r="D9" s="16">
        <v>1204363</v>
      </c>
      <c r="E9" s="16">
        <v>37607.379999999997</v>
      </c>
      <c r="F9" s="17">
        <v>22.53</v>
      </c>
      <c r="G9" s="18">
        <v>3.12</v>
      </c>
    </row>
    <row r="10" spans="1:7" ht="13.2" x14ac:dyDescent="0.25">
      <c r="A10" s="79" t="s">
        <v>9</v>
      </c>
      <c r="B10" s="83">
        <v>5128.1400000000003</v>
      </c>
      <c r="C10" s="83">
        <v>44000</v>
      </c>
      <c r="D10" s="83">
        <v>44000</v>
      </c>
      <c r="E10" s="83">
        <v>30720</v>
      </c>
      <c r="F10" s="84">
        <v>599.04999999999995</v>
      </c>
      <c r="G10" s="85">
        <v>69.819999999999993</v>
      </c>
    </row>
    <row r="11" spans="1:7" ht="13.2" x14ac:dyDescent="0.25">
      <c r="A11" s="55" t="s">
        <v>10</v>
      </c>
      <c r="B11" s="16">
        <v>5128.1400000000003</v>
      </c>
      <c r="C11" s="16">
        <v>44000</v>
      </c>
      <c r="D11" s="16">
        <v>44000</v>
      </c>
      <c r="E11" s="16">
        <v>30720</v>
      </c>
      <c r="F11" s="17">
        <v>599.04999999999995</v>
      </c>
      <c r="G11" s="18">
        <v>69.819999999999993</v>
      </c>
    </row>
    <row r="12" spans="1:7" ht="13.2" x14ac:dyDescent="0.25">
      <c r="A12" s="79" t="s">
        <v>11</v>
      </c>
      <c r="B12" s="83">
        <v>385831.67</v>
      </c>
      <c r="C12" s="83">
        <v>1685000</v>
      </c>
      <c r="D12" s="83">
        <v>1685000</v>
      </c>
      <c r="E12" s="83">
        <v>419985.43</v>
      </c>
      <c r="F12" s="84">
        <v>108.85</v>
      </c>
      <c r="G12" s="85">
        <v>24.92</v>
      </c>
    </row>
    <row r="13" spans="1:7" ht="13.2" x14ac:dyDescent="0.25">
      <c r="A13" s="55" t="s">
        <v>12</v>
      </c>
      <c r="B13" s="16">
        <v>385831.67</v>
      </c>
      <c r="C13" s="16">
        <v>1685000</v>
      </c>
      <c r="D13" s="16">
        <v>1685000</v>
      </c>
      <c r="E13" s="16">
        <v>419985.43</v>
      </c>
      <c r="F13" s="17">
        <v>108.85</v>
      </c>
      <c r="G13" s="18">
        <v>24.92</v>
      </c>
    </row>
    <row r="14" spans="1:7" ht="13.2" x14ac:dyDescent="0.25">
      <c r="A14" s="79" t="s">
        <v>13</v>
      </c>
      <c r="B14" s="83">
        <v>148569.70000000001</v>
      </c>
      <c r="C14" s="83">
        <v>350050</v>
      </c>
      <c r="D14" s="83">
        <v>350050</v>
      </c>
      <c r="E14" s="83">
        <v>128900.33</v>
      </c>
      <c r="F14" s="84">
        <v>86.76</v>
      </c>
      <c r="G14" s="85">
        <v>36.82</v>
      </c>
    </row>
    <row r="15" spans="1:7" ht="13.2" x14ac:dyDescent="0.25">
      <c r="A15" s="55" t="s">
        <v>14</v>
      </c>
      <c r="B15" s="16">
        <v>148569.70000000001</v>
      </c>
      <c r="C15" s="16">
        <v>350050</v>
      </c>
      <c r="D15" s="16">
        <v>350050</v>
      </c>
      <c r="E15" s="16">
        <v>128900.33</v>
      </c>
      <c r="F15" s="17">
        <v>86.76</v>
      </c>
      <c r="G15" s="18">
        <v>36.82</v>
      </c>
    </row>
    <row r="16" spans="1:7" ht="13.2" x14ac:dyDescent="0.25">
      <c r="A16" s="52" t="s">
        <v>15</v>
      </c>
      <c r="B16" s="32"/>
      <c r="C16" s="29">
        <v>30000</v>
      </c>
      <c r="D16" s="29">
        <v>30000</v>
      </c>
      <c r="E16" s="32"/>
      <c r="F16" s="32"/>
      <c r="G16" s="33"/>
    </row>
    <row r="17" spans="1:7" ht="26.4" x14ac:dyDescent="0.25">
      <c r="A17" s="55" t="s">
        <v>16</v>
      </c>
      <c r="B17" s="19"/>
      <c r="C17" s="16">
        <v>15000</v>
      </c>
      <c r="D17" s="16">
        <v>15000</v>
      </c>
      <c r="E17" s="19"/>
      <c r="F17" s="19"/>
      <c r="G17" s="20"/>
    </row>
    <row r="18" spans="1:7" ht="26.4" x14ac:dyDescent="0.25">
      <c r="A18" s="55" t="s">
        <v>17</v>
      </c>
      <c r="B18" s="19"/>
      <c r="C18" s="16">
        <v>15000</v>
      </c>
      <c r="D18" s="16">
        <v>15000</v>
      </c>
      <c r="E18" s="19"/>
      <c r="F18" s="19"/>
      <c r="G18" s="20"/>
    </row>
    <row r="19" spans="1:7" ht="13.2" x14ac:dyDescent="0.25">
      <c r="A19" s="65" t="s">
        <v>49</v>
      </c>
      <c r="B19" s="62">
        <f>789890.89+B4+B16</f>
        <v>1730499.92</v>
      </c>
      <c r="C19" s="62">
        <f>3475413+C4+C16</f>
        <v>5345980</v>
      </c>
      <c r="D19" s="62">
        <f>3475413+D4+D16</f>
        <v>5345980</v>
      </c>
      <c r="E19" s="62">
        <f>677919.7+E4</f>
        <v>1692451.46</v>
      </c>
      <c r="F19" s="69">
        <f>E19/B19*100</f>
        <v>97.801302412079863</v>
      </c>
      <c r="G19" s="70">
        <f>E19/D19*100</f>
        <v>31.658394906078957</v>
      </c>
    </row>
    <row r="20" spans="1:7" ht="13.2" x14ac:dyDescent="0.25">
      <c r="A20" s="52" t="s">
        <v>3</v>
      </c>
      <c r="B20" s="29">
        <v>1163969.6299999999</v>
      </c>
      <c r="C20" s="29">
        <v>1840567</v>
      </c>
      <c r="D20" s="29">
        <v>1840567</v>
      </c>
      <c r="E20" s="29">
        <v>1076667.1499999999</v>
      </c>
      <c r="F20" s="30">
        <v>92.5</v>
      </c>
      <c r="G20" s="31">
        <v>58.5</v>
      </c>
    </row>
    <row r="21" spans="1:7" ht="13.2" x14ac:dyDescent="0.25">
      <c r="A21" s="55" t="s">
        <v>4</v>
      </c>
      <c r="B21" s="16">
        <v>1163969.6299999999</v>
      </c>
      <c r="C21" s="16">
        <v>1840567</v>
      </c>
      <c r="D21" s="16">
        <v>1840567</v>
      </c>
      <c r="E21" s="16">
        <v>1076667.1499999999</v>
      </c>
      <c r="F21" s="17">
        <v>92.5</v>
      </c>
      <c r="G21" s="18">
        <v>58.5</v>
      </c>
    </row>
    <row r="22" spans="1:7" ht="13.2" x14ac:dyDescent="0.25">
      <c r="A22" s="52" t="s">
        <v>5</v>
      </c>
      <c r="B22" s="29">
        <v>27043.93</v>
      </c>
      <c r="C22" s="29">
        <v>1396363</v>
      </c>
      <c r="D22" s="29">
        <v>1396363</v>
      </c>
      <c r="E22" s="29">
        <v>162346.4</v>
      </c>
      <c r="F22" s="30">
        <v>600.30999999999995</v>
      </c>
      <c r="G22" s="31">
        <v>11.63</v>
      </c>
    </row>
    <row r="23" spans="1:7" ht="13.2" x14ac:dyDescent="0.25">
      <c r="A23" s="55" t="s">
        <v>6</v>
      </c>
      <c r="B23" s="16">
        <v>17093.599999999999</v>
      </c>
      <c r="C23" s="16">
        <v>189000</v>
      </c>
      <c r="D23" s="16">
        <v>189000</v>
      </c>
      <c r="E23" s="16">
        <v>59335.75</v>
      </c>
      <c r="F23" s="17">
        <v>347.12</v>
      </c>
      <c r="G23" s="18">
        <v>31.39</v>
      </c>
    </row>
    <row r="24" spans="1:7" ht="13.2" x14ac:dyDescent="0.25">
      <c r="A24" s="55" t="s">
        <v>7</v>
      </c>
      <c r="B24" s="19"/>
      <c r="C24" s="16">
        <v>3000</v>
      </c>
      <c r="D24" s="16">
        <v>3000</v>
      </c>
      <c r="E24" s="19"/>
      <c r="F24" s="19"/>
      <c r="G24" s="20"/>
    </row>
    <row r="25" spans="1:7" ht="13.2" x14ac:dyDescent="0.25">
      <c r="A25" s="55" t="s">
        <v>8</v>
      </c>
      <c r="B25" s="16">
        <v>9950.33</v>
      </c>
      <c r="C25" s="16">
        <v>1204363</v>
      </c>
      <c r="D25" s="16">
        <v>1204363</v>
      </c>
      <c r="E25" s="16">
        <v>103010.65</v>
      </c>
      <c r="F25" s="16">
        <v>1035.25</v>
      </c>
      <c r="G25" s="18">
        <v>8.5500000000000007</v>
      </c>
    </row>
    <row r="26" spans="1:7" ht="13.2" x14ac:dyDescent="0.25">
      <c r="A26" s="52" t="s">
        <v>9</v>
      </c>
      <c r="B26" s="32"/>
      <c r="C26" s="29">
        <v>44000</v>
      </c>
      <c r="D26" s="29">
        <v>44000</v>
      </c>
      <c r="E26" s="29">
        <v>3880</v>
      </c>
      <c r="F26" s="32"/>
      <c r="G26" s="31">
        <v>8.82</v>
      </c>
    </row>
    <row r="27" spans="1:7" ht="13.2" x14ac:dyDescent="0.25">
      <c r="A27" s="55" t="s">
        <v>10</v>
      </c>
      <c r="B27" s="19"/>
      <c r="C27" s="16">
        <v>44000</v>
      </c>
      <c r="D27" s="16">
        <v>44000</v>
      </c>
      <c r="E27" s="16">
        <v>3880</v>
      </c>
      <c r="F27" s="19"/>
      <c r="G27" s="18">
        <v>8.82</v>
      </c>
    </row>
    <row r="28" spans="1:7" ht="13.2" x14ac:dyDescent="0.25">
      <c r="A28" s="52" t="s">
        <v>11</v>
      </c>
      <c r="B28" s="29">
        <v>360769.06</v>
      </c>
      <c r="C28" s="29">
        <v>1685000</v>
      </c>
      <c r="D28" s="29">
        <v>1685000</v>
      </c>
      <c r="E28" s="29">
        <v>397614.6</v>
      </c>
      <c r="F28" s="30">
        <v>110.21</v>
      </c>
      <c r="G28" s="31">
        <v>23.6</v>
      </c>
    </row>
    <row r="29" spans="1:7" ht="13.2" x14ac:dyDescent="0.25">
      <c r="A29" s="55" t="s">
        <v>12</v>
      </c>
      <c r="B29" s="16">
        <v>360769.06</v>
      </c>
      <c r="C29" s="16">
        <v>1685000</v>
      </c>
      <c r="D29" s="16">
        <v>1685000</v>
      </c>
      <c r="E29" s="16">
        <v>397614.6</v>
      </c>
      <c r="F29" s="17">
        <v>110.21</v>
      </c>
      <c r="G29" s="18">
        <v>23.6</v>
      </c>
    </row>
    <row r="30" spans="1:7" ht="13.2" x14ac:dyDescent="0.25">
      <c r="A30" s="52" t="s">
        <v>13</v>
      </c>
      <c r="B30" s="29">
        <v>127723.64</v>
      </c>
      <c r="C30" s="29">
        <v>350050</v>
      </c>
      <c r="D30" s="29">
        <v>350050</v>
      </c>
      <c r="E30" s="29">
        <v>119227.11</v>
      </c>
      <c r="F30" s="30">
        <v>93.35</v>
      </c>
      <c r="G30" s="31">
        <v>34.06</v>
      </c>
    </row>
    <row r="31" spans="1:7" ht="13.2" x14ac:dyDescent="0.25">
      <c r="A31" s="64" t="s">
        <v>14</v>
      </c>
      <c r="B31" s="86">
        <v>127723.64</v>
      </c>
      <c r="C31" s="86">
        <v>350050</v>
      </c>
      <c r="D31" s="86">
        <v>350050</v>
      </c>
      <c r="E31" s="86">
        <v>119227.11</v>
      </c>
      <c r="F31" s="87">
        <v>93.35</v>
      </c>
      <c r="G31" s="88">
        <v>34.06</v>
      </c>
    </row>
    <row r="32" spans="1:7" ht="13.2" x14ac:dyDescent="0.25">
      <c r="A32" s="52" t="s">
        <v>15</v>
      </c>
      <c r="B32" s="32"/>
      <c r="C32" s="29">
        <v>30000</v>
      </c>
      <c r="D32" s="29">
        <v>30000</v>
      </c>
      <c r="E32" s="32"/>
      <c r="F32" s="32"/>
      <c r="G32" s="33"/>
    </row>
    <row r="33" spans="1:7" ht="26.4" x14ac:dyDescent="0.25">
      <c r="A33" s="55" t="s">
        <v>16</v>
      </c>
      <c r="B33" s="19"/>
      <c r="C33" s="16">
        <v>15000</v>
      </c>
      <c r="D33" s="16">
        <v>15000</v>
      </c>
      <c r="E33" s="19"/>
      <c r="F33" s="19"/>
      <c r="G33" s="20"/>
    </row>
    <row r="34" spans="1:7" ht="26.4" x14ac:dyDescent="0.25">
      <c r="A34" s="55" t="s">
        <v>17</v>
      </c>
      <c r="B34" s="19"/>
      <c r="C34" s="16">
        <v>15000</v>
      </c>
      <c r="D34" s="16">
        <v>15000</v>
      </c>
      <c r="E34" s="19"/>
      <c r="F34" s="19"/>
      <c r="G34" s="20"/>
    </row>
    <row r="35" spans="1:7" ht="13.2" x14ac:dyDescent="0.25">
      <c r="A35" s="65" t="s">
        <v>50</v>
      </c>
      <c r="B35" s="62">
        <v>1679506.26</v>
      </c>
      <c r="C35" s="62">
        <v>5345980</v>
      </c>
      <c r="D35" s="62">
        <v>5345980</v>
      </c>
      <c r="E35" s="62">
        <f>E20+E22+E26+E28+E30</f>
        <v>1759735.26</v>
      </c>
      <c r="F35" s="63">
        <v>104.78</v>
      </c>
      <c r="G35" s="185">
        <v>32.92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9884F-A1C9-41FA-84C2-E5FE7F24CFC6}">
  <dimension ref="B1:H8"/>
  <sheetViews>
    <sheetView workbookViewId="0">
      <selection activeCell="H8" sqref="H8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30"/>
      <c r="C1" s="130"/>
      <c r="D1" s="130"/>
      <c r="E1" s="130"/>
      <c r="F1" s="132"/>
      <c r="G1" s="132"/>
      <c r="H1" s="132"/>
    </row>
    <row r="2" spans="2:8" ht="15.6" x14ac:dyDescent="0.3">
      <c r="B2" s="222" t="s">
        <v>159</v>
      </c>
      <c r="C2" s="222"/>
      <c r="D2" s="222"/>
      <c r="E2" s="222"/>
      <c r="F2" s="222"/>
      <c r="G2" s="222"/>
      <c r="H2" s="222"/>
    </row>
    <row r="3" spans="2:8" ht="17.399999999999999" x14ac:dyDescent="0.3">
      <c r="B3" s="130"/>
      <c r="C3" s="130"/>
      <c r="D3" s="130"/>
      <c r="E3" s="130"/>
      <c r="F3" s="132"/>
      <c r="G3" s="132"/>
      <c r="H3" s="132"/>
    </row>
    <row r="4" spans="2:8" ht="26.4" x14ac:dyDescent="0.3">
      <c r="B4" s="154" t="s">
        <v>47</v>
      </c>
      <c r="C4" s="154" t="s">
        <v>160</v>
      </c>
      <c r="D4" s="154" t="s">
        <v>126</v>
      </c>
      <c r="E4" s="154" t="s">
        <v>127</v>
      </c>
      <c r="F4" s="154" t="s">
        <v>170</v>
      </c>
      <c r="G4" s="154" t="s">
        <v>129</v>
      </c>
      <c r="H4" s="154" t="s">
        <v>130</v>
      </c>
    </row>
    <row r="5" spans="2:8" x14ac:dyDescent="0.3">
      <c r="B5" s="154">
        <v>1</v>
      </c>
      <c r="C5" s="137">
        <v>2</v>
      </c>
      <c r="D5" s="138">
        <v>3</v>
      </c>
      <c r="E5" s="138">
        <v>4</v>
      </c>
      <c r="F5" s="138">
        <v>5</v>
      </c>
      <c r="G5" s="138" t="s">
        <v>131</v>
      </c>
      <c r="H5" s="138" t="s">
        <v>132</v>
      </c>
    </row>
    <row r="6" spans="2:8" x14ac:dyDescent="0.3">
      <c r="B6" s="172" t="s">
        <v>161</v>
      </c>
      <c r="C6" s="10">
        <v>1679506.26</v>
      </c>
      <c r="D6" s="10">
        <v>5345980</v>
      </c>
      <c r="E6" s="10">
        <v>5345980</v>
      </c>
      <c r="F6" s="10">
        <f>F7</f>
        <v>1759735.26</v>
      </c>
      <c r="G6" s="11">
        <v>104.78</v>
      </c>
      <c r="H6" s="173">
        <v>32.92</v>
      </c>
    </row>
    <row r="7" spans="2:8" x14ac:dyDescent="0.3">
      <c r="B7" s="174" t="s">
        <v>162</v>
      </c>
      <c r="C7" s="75">
        <v>1679506.26</v>
      </c>
      <c r="D7" s="75">
        <v>5345980</v>
      </c>
      <c r="E7" s="75">
        <v>5345980</v>
      </c>
      <c r="F7" s="75">
        <f>F8</f>
        <v>1759735.26</v>
      </c>
      <c r="G7" s="77">
        <v>104.78</v>
      </c>
      <c r="H7" s="78">
        <v>32.92</v>
      </c>
    </row>
    <row r="8" spans="2:8" x14ac:dyDescent="0.3">
      <c r="B8" s="175" t="s">
        <v>163</v>
      </c>
      <c r="C8" s="102">
        <v>1679506.26</v>
      </c>
      <c r="D8" s="102">
        <v>5345980</v>
      </c>
      <c r="E8" s="102">
        <v>5345980</v>
      </c>
      <c r="F8" s="102">
        <f>'Prihodi i rashodi prema izv fin'!E35</f>
        <v>1759735.26</v>
      </c>
      <c r="G8" s="103">
        <v>104.78</v>
      </c>
      <c r="H8" s="176">
        <v>32.92</v>
      </c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901E-5AD3-48CA-A0AD-3C1AD2E4E367}">
  <dimension ref="B1:H8"/>
  <sheetViews>
    <sheetView workbookViewId="0">
      <selection activeCell="G7" sqref="G7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30"/>
      <c r="C1" s="130"/>
      <c r="D1" s="130"/>
      <c r="E1" s="130"/>
      <c r="F1" s="132"/>
      <c r="G1" s="132"/>
      <c r="H1" s="132"/>
    </row>
    <row r="2" spans="2:8" ht="15.6" x14ac:dyDescent="0.3">
      <c r="B2" s="222" t="s">
        <v>164</v>
      </c>
      <c r="C2" s="222"/>
      <c r="D2" s="222"/>
      <c r="E2" s="222"/>
      <c r="F2" s="222"/>
      <c r="G2" s="222"/>
      <c r="H2" s="222"/>
    </row>
    <row r="3" spans="2:8" ht="17.399999999999999" x14ac:dyDescent="0.3">
      <c r="B3" s="130"/>
      <c r="C3" s="130"/>
      <c r="D3" s="130"/>
      <c r="E3" s="130"/>
      <c r="F3" s="132"/>
      <c r="G3" s="132"/>
      <c r="H3" s="132"/>
    </row>
    <row r="4" spans="2:8" ht="26.4" x14ac:dyDescent="0.3">
      <c r="B4" s="154" t="s">
        <v>47</v>
      </c>
      <c r="C4" s="154" t="s">
        <v>168</v>
      </c>
      <c r="D4" s="154" t="s">
        <v>126</v>
      </c>
      <c r="E4" s="154" t="s">
        <v>127</v>
      </c>
      <c r="F4" s="154" t="s">
        <v>169</v>
      </c>
      <c r="G4" s="154" t="s">
        <v>129</v>
      </c>
      <c r="H4" s="154" t="s">
        <v>130</v>
      </c>
    </row>
    <row r="5" spans="2:8" x14ac:dyDescent="0.3">
      <c r="B5" s="154">
        <v>1</v>
      </c>
      <c r="C5" s="137">
        <v>2</v>
      </c>
      <c r="D5" s="138">
        <v>3</v>
      </c>
      <c r="E5" s="138">
        <v>4</v>
      </c>
      <c r="F5" s="138">
        <v>5</v>
      </c>
      <c r="G5" s="138" t="s">
        <v>131</v>
      </c>
      <c r="H5" s="138" t="s">
        <v>132</v>
      </c>
    </row>
    <row r="6" spans="2:8" x14ac:dyDescent="0.3">
      <c r="B6" s="172" t="s">
        <v>165</v>
      </c>
      <c r="C6" s="149">
        <v>1679506.26</v>
      </c>
      <c r="D6" s="149">
        <v>5345980</v>
      </c>
      <c r="E6" s="149">
        <v>5345980</v>
      </c>
      <c r="F6" s="177">
        <f>F7</f>
        <v>1759735.26</v>
      </c>
      <c r="G6" s="177">
        <v>104.78</v>
      </c>
      <c r="H6" s="177">
        <v>92.92</v>
      </c>
    </row>
    <row r="7" spans="2:8" ht="26.4" x14ac:dyDescent="0.3">
      <c r="B7" s="174" t="s">
        <v>166</v>
      </c>
      <c r="C7" s="178">
        <v>1679506.26</v>
      </c>
      <c r="D7" s="178">
        <v>5345980</v>
      </c>
      <c r="E7" s="178">
        <v>5345980</v>
      </c>
      <c r="F7" s="179">
        <f>F8</f>
        <v>1759735.26</v>
      </c>
      <c r="G7" s="179">
        <v>104.78</v>
      </c>
      <c r="H7" s="179">
        <v>32.92</v>
      </c>
    </row>
    <row r="8" spans="2:8" x14ac:dyDescent="0.3">
      <c r="B8" s="175" t="s">
        <v>167</v>
      </c>
      <c r="C8" s="180">
        <v>1679506.26</v>
      </c>
      <c r="D8" s="180">
        <v>5345980</v>
      </c>
      <c r="E8" s="180">
        <v>5345980</v>
      </c>
      <c r="F8" s="181">
        <f>'Rashodi prema funkcijskoj k '!F8</f>
        <v>1759735.26</v>
      </c>
      <c r="G8" s="181">
        <v>104.78</v>
      </c>
      <c r="H8" s="181">
        <v>32.92</v>
      </c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3CFD-EAC1-45DE-A26F-55CBB67F9FC8}">
  <dimension ref="A1:AN211"/>
  <sheetViews>
    <sheetView showGridLines="0" tabSelected="1" workbookViewId="0">
      <selection activeCell="H19" sqref="H19"/>
    </sheetView>
  </sheetViews>
  <sheetFormatPr defaultColWidth="9.109375" defaultRowHeight="11.4" x14ac:dyDescent="0.2"/>
  <cols>
    <col min="1" max="1" width="9.109375" style="60"/>
    <col min="2" max="2" width="36.5546875" style="1" bestFit="1" customWidth="1"/>
    <col min="3" max="3" width="15.109375" style="1" bestFit="1" customWidth="1"/>
    <col min="4" max="4" width="16.33203125" style="1" bestFit="1" customWidth="1"/>
    <col min="5" max="5" width="15.6640625" style="1" bestFit="1" customWidth="1"/>
    <col min="6" max="6" width="16" style="1" bestFit="1" customWidth="1"/>
    <col min="7" max="8" width="16.5546875" style="1" bestFit="1" customWidth="1"/>
    <col min="9" max="40" width="9.109375" style="60"/>
    <col min="41" max="16384" width="9.109375" style="1"/>
  </cols>
  <sheetData>
    <row r="1" spans="1:40" s="2" customFormat="1" ht="39.6" x14ac:dyDescent="0.2">
      <c r="A1" s="59"/>
      <c r="B1" s="12" t="s">
        <v>47</v>
      </c>
      <c r="C1" s="136" t="s">
        <v>125</v>
      </c>
      <c r="D1" s="136" t="s">
        <v>126</v>
      </c>
      <c r="E1" s="136" t="s">
        <v>127</v>
      </c>
      <c r="F1" s="136" t="s">
        <v>128</v>
      </c>
      <c r="G1" s="136" t="s">
        <v>129</v>
      </c>
      <c r="H1" s="136" t="s">
        <v>130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s="2" customFormat="1" ht="13.2" x14ac:dyDescent="0.2">
      <c r="A2" s="59"/>
      <c r="B2" s="12"/>
      <c r="C2" s="137">
        <v>2</v>
      </c>
      <c r="D2" s="138">
        <v>3</v>
      </c>
      <c r="E2" s="138">
        <v>4</v>
      </c>
      <c r="F2" s="138">
        <v>5</v>
      </c>
      <c r="G2" s="138" t="s">
        <v>131</v>
      </c>
      <c r="H2" s="138" t="s">
        <v>132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</row>
    <row r="3" spans="1:40" s="3" customFormat="1" ht="13.2" x14ac:dyDescent="0.25">
      <c r="A3" s="59"/>
      <c r="B3" s="51" t="s">
        <v>1</v>
      </c>
      <c r="C3" s="13">
        <v>1679506.26</v>
      </c>
      <c r="D3" s="13">
        <v>5345980</v>
      </c>
      <c r="E3" s="13">
        <v>5345980</v>
      </c>
      <c r="F3" s="13">
        <f>F4</f>
        <v>1759735.26</v>
      </c>
      <c r="G3" s="14">
        <f>G4</f>
        <v>104.78</v>
      </c>
      <c r="H3" s="186">
        <f>H4</f>
        <v>32.92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</row>
    <row r="4" spans="1:40" s="4" customFormat="1" ht="13.2" x14ac:dyDescent="0.25">
      <c r="A4" s="59"/>
      <c r="B4" s="51" t="s">
        <v>2</v>
      </c>
      <c r="C4" s="13">
        <v>1679506.26</v>
      </c>
      <c r="D4" s="13">
        <v>5345980</v>
      </c>
      <c r="E4" s="13">
        <v>5345980</v>
      </c>
      <c r="F4" s="13">
        <f>F5+F7+F11+F13+F15</f>
        <v>1759735.26</v>
      </c>
      <c r="G4" s="14">
        <f>'Rashodi prema funkcijskoj k '!G8</f>
        <v>104.78</v>
      </c>
      <c r="H4" s="186">
        <f>'Izvještaj prema org k'!H8</f>
        <v>32.92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</row>
    <row r="5" spans="1:40" s="4" customFormat="1" ht="13.2" x14ac:dyDescent="0.25">
      <c r="A5" s="59"/>
      <c r="B5" s="52" t="s">
        <v>3</v>
      </c>
      <c r="C5" s="29">
        <v>1163969.6299999999</v>
      </c>
      <c r="D5" s="29">
        <v>1840567</v>
      </c>
      <c r="E5" s="29">
        <v>1840567</v>
      </c>
      <c r="F5" s="29">
        <v>1076667.1499999999</v>
      </c>
      <c r="G5" s="30">
        <v>92.5</v>
      </c>
      <c r="H5" s="31">
        <v>58.5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</row>
    <row r="6" spans="1:40" s="4" customFormat="1" ht="13.2" x14ac:dyDescent="0.25">
      <c r="A6" s="59"/>
      <c r="B6" s="53" t="s">
        <v>4</v>
      </c>
      <c r="C6" s="34">
        <v>1163969.6299999999</v>
      </c>
      <c r="D6" s="34">
        <v>1840567</v>
      </c>
      <c r="E6" s="34">
        <v>1840567</v>
      </c>
      <c r="F6" s="34">
        <v>1076667.1499999999</v>
      </c>
      <c r="G6" s="35">
        <v>92.5</v>
      </c>
      <c r="H6" s="36">
        <v>58.5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</row>
    <row r="7" spans="1:40" s="4" customFormat="1" ht="13.2" x14ac:dyDescent="0.25">
      <c r="A7" s="59"/>
      <c r="B7" s="52" t="s">
        <v>5</v>
      </c>
      <c r="C7" s="29">
        <v>27043.93</v>
      </c>
      <c r="D7" s="29">
        <v>1396363</v>
      </c>
      <c r="E7" s="29">
        <v>1396363</v>
      </c>
      <c r="F7" s="29">
        <v>162346.4</v>
      </c>
      <c r="G7" s="30">
        <v>600.30999999999995</v>
      </c>
      <c r="H7" s="31">
        <v>11.63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s="4" customFormat="1" ht="13.2" x14ac:dyDescent="0.25">
      <c r="A8" s="59"/>
      <c r="B8" s="53" t="s">
        <v>6</v>
      </c>
      <c r="C8" s="34">
        <v>17093.599999999999</v>
      </c>
      <c r="D8" s="34">
        <v>189000</v>
      </c>
      <c r="E8" s="34">
        <v>189000</v>
      </c>
      <c r="F8" s="34">
        <v>59335.75</v>
      </c>
      <c r="G8" s="35">
        <v>347.12</v>
      </c>
      <c r="H8" s="36">
        <v>31.39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</row>
    <row r="9" spans="1:40" s="4" customFormat="1" ht="13.2" x14ac:dyDescent="0.25">
      <c r="A9" s="59"/>
      <c r="B9" s="53" t="s">
        <v>7</v>
      </c>
      <c r="C9" s="37"/>
      <c r="D9" s="34">
        <v>3000</v>
      </c>
      <c r="E9" s="34">
        <v>3000</v>
      </c>
      <c r="F9" s="37"/>
      <c r="G9" s="37"/>
      <c r="H9" s="38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</row>
    <row r="10" spans="1:40" s="4" customFormat="1" ht="13.2" x14ac:dyDescent="0.25">
      <c r="A10" s="59"/>
      <c r="B10" s="53" t="s">
        <v>8</v>
      </c>
      <c r="C10" s="34">
        <v>9950.33</v>
      </c>
      <c r="D10" s="34">
        <v>1204363</v>
      </c>
      <c r="E10" s="34">
        <v>1204363</v>
      </c>
      <c r="F10" s="34">
        <v>103010.65</v>
      </c>
      <c r="G10" s="34">
        <v>1035.25</v>
      </c>
      <c r="H10" s="36">
        <v>8.5500000000000007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</row>
    <row r="11" spans="1:40" s="4" customFormat="1" ht="13.2" x14ac:dyDescent="0.25">
      <c r="A11" s="59"/>
      <c r="B11" s="52" t="s">
        <v>9</v>
      </c>
      <c r="C11" s="32"/>
      <c r="D11" s="29">
        <v>44000</v>
      </c>
      <c r="E11" s="29">
        <v>44000</v>
      </c>
      <c r="F11" s="29">
        <v>3880</v>
      </c>
      <c r="G11" s="32"/>
      <c r="H11" s="31">
        <v>8.82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</row>
    <row r="12" spans="1:40" s="4" customFormat="1" ht="13.2" x14ac:dyDescent="0.25">
      <c r="A12" s="59"/>
      <c r="B12" s="53" t="s">
        <v>10</v>
      </c>
      <c r="C12" s="37"/>
      <c r="D12" s="34">
        <v>44000</v>
      </c>
      <c r="E12" s="34">
        <v>44000</v>
      </c>
      <c r="F12" s="34">
        <v>3880</v>
      </c>
      <c r="G12" s="37"/>
      <c r="H12" s="36">
        <v>8.82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</row>
    <row r="13" spans="1:40" s="4" customFormat="1" ht="13.2" x14ac:dyDescent="0.25">
      <c r="A13" s="59"/>
      <c r="B13" s="52" t="s">
        <v>11</v>
      </c>
      <c r="C13" s="29">
        <v>360769.06</v>
      </c>
      <c r="D13" s="29">
        <v>1685000</v>
      </c>
      <c r="E13" s="29">
        <v>1685000</v>
      </c>
      <c r="F13" s="29">
        <f>F14</f>
        <v>397614.6</v>
      </c>
      <c r="G13" s="30">
        <f>G14</f>
        <v>110.21</v>
      </c>
      <c r="H13" s="31">
        <f>H14</f>
        <v>23.6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</row>
    <row r="14" spans="1:40" s="4" customFormat="1" ht="13.2" x14ac:dyDescent="0.25">
      <c r="A14" s="59"/>
      <c r="B14" s="53" t="s">
        <v>12</v>
      </c>
      <c r="C14" s="34">
        <v>360769.06</v>
      </c>
      <c r="D14" s="34">
        <v>1685000</v>
      </c>
      <c r="E14" s="34">
        <v>1685000</v>
      </c>
      <c r="F14" s="34">
        <f>'Prihodi i rashodi prema izv fin'!E29</f>
        <v>397614.6</v>
      </c>
      <c r="G14" s="35">
        <f>'Prihodi i rashodi prema izv fin'!F29</f>
        <v>110.21</v>
      </c>
      <c r="H14" s="36">
        <f>'Prihodi i rashodi prema izv fin'!G29</f>
        <v>23.6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</row>
    <row r="15" spans="1:40" s="4" customFormat="1" ht="13.2" x14ac:dyDescent="0.25">
      <c r="A15" s="59"/>
      <c r="B15" s="52" t="s">
        <v>13</v>
      </c>
      <c r="C15" s="29">
        <v>127723.64</v>
      </c>
      <c r="D15" s="29">
        <v>350050</v>
      </c>
      <c r="E15" s="29">
        <v>350050</v>
      </c>
      <c r="F15" s="29">
        <v>119227.11</v>
      </c>
      <c r="G15" s="30">
        <v>93.35</v>
      </c>
      <c r="H15" s="31">
        <v>34.06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</row>
    <row r="16" spans="1:40" s="4" customFormat="1" ht="13.2" x14ac:dyDescent="0.25">
      <c r="A16" s="59"/>
      <c r="B16" s="53" t="s">
        <v>14</v>
      </c>
      <c r="C16" s="34">
        <v>127723.64</v>
      </c>
      <c r="D16" s="34">
        <v>350050</v>
      </c>
      <c r="E16" s="34">
        <v>350050</v>
      </c>
      <c r="F16" s="34">
        <v>119227.11</v>
      </c>
      <c r="G16" s="35">
        <v>93.35</v>
      </c>
      <c r="H16" s="36">
        <v>34.06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</row>
    <row r="17" spans="1:40" s="4" customFormat="1" ht="13.2" x14ac:dyDescent="0.25">
      <c r="A17" s="59"/>
      <c r="B17" s="52" t="s">
        <v>15</v>
      </c>
      <c r="C17" s="32"/>
      <c r="D17" s="29">
        <v>30000</v>
      </c>
      <c r="E17" s="29">
        <v>30000</v>
      </c>
      <c r="F17" s="32"/>
      <c r="G17" s="32"/>
      <c r="H17" s="33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</row>
    <row r="18" spans="1:40" s="4" customFormat="1" ht="26.4" x14ac:dyDescent="0.25">
      <c r="A18" s="59"/>
      <c r="B18" s="53" t="s">
        <v>16</v>
      </c>
      <c r="C18" s="37"/>
      <c r="D18" s="34">
        <v>15000</v>
      </c>
      <c r="E18" s="34">
        <v>15000</v>
      </c>
      <c r="F18" s="37"/>
      <c r="G18" s="37"/>
      <c r="H18" s="38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</row>
    <row r="19" spans="1:40" s="4" customFormat="1" ht="26.4" x14ac:dyDescent="0.25">
      <c r="A19" s="59"/>
      <c r="B19" s="53" t="s">
        <v>17</v>
      </c>
      <c r="C19" s="37"/>
      <c r="D19" s="34">
        <v>15000</v>
      </c>
      <c r="E19" s="34">
        <v>15000</v>
      </c>
      <c r="F19" s="37"/>
      <c r="G19" s="37"/>
      <c r="H19" s="38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</row>
    <row r="20" spans="1:40" s="4" customFormat="1" ht="26.4" x14ac:dyDescent="0.25">
      <c r="A20" s="59"/>
      <c r="B20" s="51" t="s">
        <v>18</v>
      </c>
      <c r="C20" s="13">
        <v>1679506.26</v>
      </c>
      <c r="D20" s="13">
        <v>5345980</v>
      </c>
      <c r="E20" s="13">
        <v>5345980</v>
      </c>
      <c r="F20" s="13">
        <f>F21+F91+F111+F121+F128+F160+F189</f>
        <v>1759735.2600000002</v>
      </c>
      <c r="G20" s="14">
        <v>104.78</v>
      </c>
      <c r="H20" s="15">
        <v>32.92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</row>
    <row r="21" spans="1:40" s="4" customFormat="1" ht="13.2" x14ac:dyDescent="0.25">
      <c r="A21" s="59"/>
      <c r="B21" s="54" t="s">
        <v>19</v>
      </c>
      <c r="C21" s="26">
        <v>1419541.53</v>
      </c>
      <c r="D21" s="26">
        <v>3516050</v>
      </c>
      <c r="E21" s="26">
        <v>3516050</v>
      </c>
      <c r="F21" s="26">
        <f>F22+F38+F48+F52+F71</f>
        <v>1483441.34</v>
      </c>
      <c r="G21" s="27">
        <v>104.5</v>
      </c>
      <c r="H21" s="28">
        <v>42.19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</row>
    <row r="22" spans="1:40" s="4" customFormat="1" ht="13.2" x14ac:dyDescent="0.25">
      <c r="A22" s="59"/>
      <c r="B22" s="52" t="s">
        <v>3</v>
      </c>
      <c r="C22" s="29">
        <v>917366.43</v>
      </c>
      <c r="D22" s="29">
        <v>1380000</v>
      </c>
      <c r="E22" s="29">
        <v>1380000</v>
      </c>
      <c r="F22" s="29">
        <v>906921.63</v>
      </c>
      <c r="G22" s="30">
        <v>98.86</v>
      </c>
      <c r="H22" s="31">
        <v>65.72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</row>
    <row r="23" spans="1:40" s="4" customFormat="1" ht="13.2" x14ac:dyDescent="0.25">
      <c r="A23" s="59"/>
      <c r="B23" s="53" t="s">
        <v>4</v>
      </c>
      <c r="C23" s="34">
        <v>917366.43</v>
      </c>
      <c r="D23" s="34">
        <v>1380000</v>
      </c>
      <c r="E23" s="34">
        <v>1380000</v>
      </c>
      <c r="F23" s="34">
        <v>906921.63</v>
      </c>
      <c r="G23" s="35">
        <v>98.86</v>
      </c>
      <c r="H23" s="36">
        <v>65.72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</row>
    <row r="24" spans="1:40" s="4" customFormat="1" ht="13.2" x14ac:dyDescent="0.25">
      <c r="A24" s="59"/>
      <c r="B24" s="55" t="s">
        <v>20</v>
      </c>
      <c r="C24" s="16">
        <v>604909.84</v>
      </c>
      <c r="D24" s="16">
        <v>735050</v>
      </c>
      <c r="E24" s="16">
        <v>735050</v>
      </c>
      <c r="F24" s="16">
        <v>573628.65</v>
      </c>
      <c r="G24" s="17">
        <v>94.83</v>
      </c>
      <c r="H24" s="18">
        <v>78.040000000000006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</row>
    <row r="25" spans="1:40" s="4" customFormat="1" ht="13.2" x14ac:dyDescent="0.25">
      <c r="A25" s="59"/>
      <c r="B25" s="55" t="s">
        <v>21</v>
      </c>
      <c r="C25" s="16">
        <v>447745.41</v>
      </c>
      <c r="D25" s="16">
        <v>530050</v>
      </c>
      <c r="E25" s="16">
        <v>530050</v>
      </c>
      <c r="F25" s="16">
        <v>447614.52</v>
      </c>
      <c r="G25" s="17">
        <v>99.97</v>
      </c>
      <c r="H25" s="18">
        <v>84.45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</row>
    <row r="26" spans="1:40" s="4" customFormat="1" ht="13.2" x14ac:dyDescent="0.25">
      <c r="A26" s="59"/>
      <c r="B26" s="55" t="s">
        <v>22</v>
      </c>
      <c r="C26" s="16">
        <v>76794.16</v>
      </c>
      <c r="D26" s="16">
        <v>80000</v>
      </c>
      <c r="E26" s="16">
        <v>80000</v>
      </c>
      <c r="F26" s="16">
        <v>56952.22</v>
      </c>
      <c r="G26" s="17">
        <v>74.16</v>
      </c>
      <c r="H26" s="18">
        <v>71.19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</row>
    <row r="27" spans="1:40" s="4" customFormat="1" ht="13.2" x14ac:dyDescent="0.25">
      <c r="A27" s="59"/>
      <c r="B27" s="55" t="s">
        <v>23</v>
      </c>
      <c r="C27" s="16">
        <v>80370.27</v>
      </c>
      <c r="D27" s="16">
        <v>125000</v>
      </c>
      <c r="E27" s="16">
        <v>125000</v>
      </c>
      <c r="F27" s="16">
        <v>69061.91</v>
      </c>
      <c r="G27" s="17">
        <v>85.93</v>
      </c>
      <c r="H27" s="18">
        <v>55.25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</row>
    <row r="28" spans="1:40" s="4" customFormat="1" ht="13.2" x14ac:dyDescent="0.25">
      <c r="A28" s="59"/>
      <c r="B28" s="55" t="s">
        <v>24</v>
      </c>
      <c r="C28" s="16">
        <v>299465.48</v>
      </c>
      <c r="D28" s="16">
        <v>609950</v>
      </c>
      <c r="E28" s="16">
        <v>609950</v>
      </c>
      <c r="F28" s="16">
        <v>325284.23</v>
      </c>
      <c r="G28" s="17">
        <v>108.62</v>
      </c>
      <c r="H28" s="18">
        <v>53.33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</row>
    <row r="29" spans="1:40" s="4" customFormat="1" ht="13.2" x14ac:dyDescent="0.25">
      <c r="A29" s="59"/>
      <c r="B29" s="55" t="s">
        <v>25</v>
      </c>
      <c r="C29" s="16">
        <v>12897.48</v>
      </c>
      <c r="D29" s="16">
        <v>49000</v>
      </c>
      <c r="E29" s="16">
        <v>49000</v>
      </c>
      <c r="F29" s="16">
        <v>14592.44</v>
      </c>
      <c r="G29" s="17">
        <v>113.14</v>
      </c>
      <c r="H29" s="18">
        <v>29.78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</row>
    <row r="30" spans="1:40" s="4" customFormat="1" ht="13.2" x14ac:dyDescent="0.25">
      <c r="A30" s="59"/>
      <c r="B30" s="55" t="s">
        <v>26</v>
      </c>
      <c r="C30" s="16">
        <v>14503.22</v>
      </c>
      <c r="D30" s="16">
        <v>59500</v>
      </c>
      <c r="E30" s="16">
        <v>59500</v>
      </c>
      <c r="F30" s="16">
        <v>29992.23</v>
      </c>
      <c r="G30" s="17">
        <v>206.8</v>
      </c>
      <c r="H30" s="18">
        <v>50.41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</row>
    <row r="31" spans="1:40" s="4" customFormat="1" ht="13.2" x14ac:dyDescent="0.25">
      <c r="A31" s="59"/>
      <c r="B31" s="55" t="s">
        <v>27</v>
      </c>
      <c r="C31" s="16">
        <v>248177.78</v>
      </c>
      <c r="D31" s="16">
        <v>444450</v>
      </c>
      <c r="E31" s="16">
        <v>444450</v>
      </c>
      <c r="F31" s="16">
        <v>233914.42</v>
      </c>
      <c r="G31" s="17">
        <v>94.25</v>
      </c>
      <c r="H31" s="18">
        <v>52.63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</row>
    <row r="32" spans="1:40" s="4" customFormat="1" ht="26.4" x14ac:dyDescent="0.25">
      <c r="A32" s="59"/>
      <c r="B32" s="55" t="s">
        <v>28</v>
      </c>
      <c r="C32" s="16">
        <v>5328.66</v>
      </c>
      <c r="D32" s="16">
        <v>16000</v>
      </c>
      <c r="E32" s="16">
        <v>16000</v>
      </c>
      <c r="F32" s="16">
        <v>8296.8700000000008</v>
      </c>
      <c r="G32" s="17">
        <v>155.69999999999999</v>
      </c>
      <c r="H32" s="18">
        <v>51.86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</row>
    <row r="33" spans="1:40" s="4" customFormat="1" ht="13.2" x14ac:dyDescent="0.25">
      <c r="A33" s="59"/>
      <c r="B33" s="55" t="s">
        <v>29</v>
      </c>
      <c r="C33" s="16">
        <v>18558.34</v>
      </c>
      <c r="D33" s="16">
        <v>41000</v>
      </c>
      <c r="E33" s="16">
        <v>41000</v>
      </c>
      <c r="F33" s="16">
        <v>38488.269999999997</v>
      </c>
      <c r="G33" s="17">
        <v>207.39</v>
      </c>
      <c r="H33" s="18">
        <v>93.87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</row>
    <row r="34" spans="1:40" s="4" customFormat="1" ht="26.4" x14ac:dyDescent="0.25">
      <c r="A34" s="59"/>
      <c r="B34" s="55" t="s">
        <v>30</v>
      </c>
      <c r="C34" s="19"/>
      <c r="D34" s="16">
        <v>12000</v>
      </c>
      <c r="E34" s="16">
        <v>12000</v>
      </c>
      <c r="F34" s="16">
        <v>7258.75</v>
      </c>
      <c r="G34" s="19"/>
      <c r="H34" s="18">
        <v>60.49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</row>
    <row r="35" spans="1:40" s="4" customFormat="1" ht="13.2" x14ac:dyDescent="0.25">
      <c r="A35" s="59"/>
      <c r="B35" s="55" t="s">
        <v>31</v>
      </c>
      <c r="C35" s="19"/>
      <c r="D35" s="16">
        <v>12000</v>
      </c>
      <c r="E35" s="16">
        <v>12000</v>
      </c>
      <c r="F35" s="16">
        <v>7258.75</v>
      </c>
      <c r="G35" s="19"/>
      <c r="H35" s="18">
        <v>60.49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</row>
    <row r="36" spans="1:40" s="4" customFormat="1" ht="26.4" x14ac:dyDescent="0.25">
      <c r="A36" s="59"/>
      <c r="B36" s="55" t="s">
        <v>32</v>
      </c>
      <c r="C36" s="16">
        <v>12991.11</v>
      </c>
      <c r="D36" s="16">
        <v>23000</v>
      </c>
      <c r="E36" s="16">
        <v>23000</v>
      </c>
      <c r="F36" s="17">
        <v>750</v>
      </c>
      <c r="G36" s="17">
        <v>5.77</v>
      </c>
      <c r="H36" s="18">
        <v>3.26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</row>
    <row r="37" spans="1:40" s="4" customFormat="1" ht="13.2" x14ac:dyDescent="0.25">
      <c r="A37" s="59"/>
      <c r="B37" s="55" t="s">
        <v>33</v>
      </c>
      <c r="C37" s="16">
        <v>12991.11</v>
      </c>
      <c r="D37" s="16">
        <v>23000</v>
      </c>
      <c r="E37" s="16">
        <v>23000</v>
      </c>
      <c r="F37" s="17">
        <v>750</v>
      </c>
      <c r="G37" s="17">
        <v>5.77</v>
      </c>
      <c r="H37" s="18">
        <v>3.26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</row>
    <row r="38" spans="1:40" s="4" customFormat="1" ht="13.2" x14ac:dyDescent="0.25">
      <c r="A38" s="59"/>
      <c r="B38" s="52" t="s">
        <v>5</v>
      </c>
      <c r="C38" s="29">
        <v>13682.4</v>
      </c>
      <c r="D38" s="29">
        <v>87000</v>
      </c>
      <c r="E38" s="29">
        <v>87000</v>
      </c>
      <c r="F38" s="29">
        <v>55798</v>
      </c>
      <c r="G38" s="30">
        <v>407.81</v>
      </c>
      <c r="H38" s="31">
        <v>64.14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</row>
    <row r="39" spans="1:40" s="4" customFormat="1" ht="13.2" x14ac:dyDescent="0.25">
      <c r="A39" s="59"/>
      <c r="B39" s="53" t="s">
        <v>6</v>
      </c>
      <c r="C39" s="34">
        <v>13682.4</v>
      </c>
      <c r="D39" s="34">
        <v>84000</v>
      </c>
      <c r="E39" s="34">
        <v>84000</v>
      </c>
      <c r="F39" s="34">
        <v>55798</v>
      </c>
      <c r="G39" s="35">
        <v>407.81</v>
      </c>
      <c r="H39" s="36">
        <v>66.430000000000007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</row>
    <row r="40" spans="1:40" s="4" customFormat="1" ht="13.2" x14ac:dyDescent="0.25">
      <c r="A40" s="59"/>
      <c r="B40" s="55" t="s">
        <v>24</v>
      </c>
      <c r="C40" s="16">
        <v>13682.4</v>
      </c>
      <c r="D40" s="16">
        <v>59000</v>
      </c>
      <c r="E40" s="16">
        <v>59000</v>
      </c>
      <c r="F40" s="16">
        <v>55798</v>
      </c>
      <c r="G40" s="17">
        <v>407.81</v>
      </c>
      <c r="H40" s="18">
        <v>94.57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</row>
    <row r="41" spans="1:40" s="4" customFormat="1" ht="13.2" x14ac:dyDescent="0.25">
      <c r="A41" s="59"/>
      <c r="B41" s="55" t="s">
        <v>25</v>
      </c>
      <c r="C41" s="17">
        <v>762.4</v>
      </c>
      <c r="D41" s="16">
        <v>1000</v>
      </c>
      <c r="E41" s="16">
        <v>1000</v>
      </c>
      <c r="F41" s="17">
        <v>798</v>
      </c>
      <c r="G41" s="17">
        <v>104.67</v>
      </c>
      <c r="H41" s="18">
        <v>79.8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</row>
    <row r="42" spans="1:40" s="4" customFormat="1" ht="13.2" x14ac:dyDescent="0.25">
      <c r="A42" s="59"/>
      <c r="B42" s="55" t="s">
        <v>27</v>
      </c>
      <c r="C42" s="16">
        <v>12920</v>
      </c>
      <c r="D42" s="16">
        <v>58000</v>
      </c>
      <c r="E42" s="16">
        <v>58000</v>
      </c>
      <c r="F42" s="16">
        <v>55000</v>
      </c>
      <c r="G42" s="17">
        <v>425.7</v>
      </c>
      <c r="H42" s="18">
        <v>94.83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</row>
    <row r="43" spans="1:40" s="4" customFormat="1" ht="26.4" x14ac:dyDescent="0.25">
      <c r="A43" s="59"/>
      <c r="B43" s="55" t="s">
        <v>30</v>
      </c>
      <c r="C43" s="19"/>
      <c r="D43" s="16">
        <v>25000</v>
      </c>
      <c r="E43" s="16">
        <v>25000</v>
      </c>
      <c r="F43" s="19"/>
      <c r="G43" s="19"/>
      <c r="H43" s="2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</row>
    <row r="44" spans="1:40" s="4" customFormat="1" ht="13.2" x14ac:dyDescent="0.25">
      <c r="A44" s="59"/>
      <c r="B44" s="55" t="s">
        <v>31</v>
      </c>
      <c r="C44" s="19"/>
      <c r="D44" s="16">
        <v>25000</v>
      </c>
      <c r="E44" s="16">
        <v>25000</v>
      </c>
      <c r="F44" s="19"/>
      <c r="G44" s="19"/>
      <c r="H44" s="20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</row>
    <row r="45" spans="1:40" s="4" customFormat="1" ht="13.2" x14ac:dyDescent="0.25">
      <c r="A45" s="59"/>
      <c r="B45" s="53" t="s">
        <v>7</v>
      </c>
      <c r="C45" s="37"/>
      <c r="D45" s="34">
        <v>3000</v>
      </c>
      <c r="E45" s="34">
        <v>3000</v>
      </c>
      <c r="F45" s="37"/>
      <c r="G45" s="37"/>
      <c r="H45" s="38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</row>
    <row r="46" spans="1:40" s="4" customFormat="1" ht="13.2" x14ac:dyDescent="0.25">
      <c r="A46" s="59"/>
      <c r="B46" s="55" t="s">
        <v>24</v>
      </c>
      <c r="C46" s="19"/>
      <c r="D46" s="16">
        <v>3000</v>
      </c>
      <c r="E46" s="16">
        <v>3000</v>
      </c>
      <c r="F46" s="19"/>
      <c r="G46" s="19"/>
      <c r="H46" s="20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</row>
    <row r="47" spans="1:40" s="4" customFormat="1" ht="13.2" x14ac:dyDescent="0.25">
      <c r="A47" s="59"/>
      <c r="B47" s="55" t="s">
        <v>27</v>
      </c>
      <c r="C47" s="19"/>
      <c r="D47" s="16">
        <v>3000</v>
      </c>
      <c r="E47" s="16">
        <v>3000</v>
      </c>
      <c r="F47" s="19"/>
      <c r="G47" s="19"/>
      <c r="H47" s="20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</row>
    <row r="48" spans="1:40" s="4" customFormat="1" ht="13.2" x14ac:dyDescent="0.25">
      <c r="A48" s="59"/>
      <c r="B48" s="52" t="s">
        <v>9</v>
      </c>
      <c r="C48" s="32"/>
      <c r="D48" s="29">
        <v>22000</v>
      </c>
      <c r="E48" s="29">
        <v>22000</v>
      </c>
      <c r="F48" s="29">
        <v>3880</v>
      </c>
      <c r="G48" s="32"/>
      <c r="H48" s="31">
        <v>17.64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</row>
    <row r="49" spans="1:40" s="4" customFormat="1" ht="13.2" x14ac:dyDescent="0.25">
      <c r="A49" s="59"/>
      <c r="B49" s="53" t="s">
        <v>10</v>
      </c>
      <c r="C49" s="37"/>
      <c r="D49" s="34">
        <v>22000</v>
      </c>
      <c r="E49" s="34">
        <v>22000</v>
      </c>
      <c r="F49" s="34">
        <v>3880</v>
      </c>
      <c r="G49" s="37"/>
      <c r="H49" s="36">
        <v>17.64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</row>
    <row r="50" spans="1:40" s="4" customFormat="1" ht="13.2" x14ac:dyDescent="0.25">
      <c r="A50" s="59"/>
      <c r="B50" s="55" t="s">
        <v>24</v>
      </c>
      <c r="C50" s="19"/>
      <c r="D50" s="16">
        <v>22000</v>
      </c>
      <c r="E50" s="16">
        <v>22000</v>
      </c>
      <c r="F50" s="16">
        <v>3880</v>
      </c>
      <c r="G50" s="19"/>
      <c r="H50" s="18">
        <v>17.64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</row>
    <row r="51" spans="1:40" s="4" customFormat="1" ht="13.2" x14ac:dyDescent="0.25">
      <c r="A51" s="59"/>
      <c r="B51" s="55" t="s">
        <v>27</v>
      </c>
      <c r="C51" s="19"/>
      <c r="D51" s="16">
        <v>22000</v>
      </c>
      <c r="E51" s="16">
        <v>22000</v>
      </c>
      <c r="F51" s="16">
        <v>3880</v>
      </c>
      <c r="G51" s="19"/>
      <c r="H51" s="18">
        <v>17.64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</row>
    <row r="52" spans="1:40" s="4" customFormat="1" ht="13.2" x14ac:dyDescent="0.25">
      <c r="A52" s="59"/>
      <c r="B52" s="52" t="s">
        <v>11</v>
      </c>
      <c r="C52" s="29">
        <v>360769.06</v>
      </c>
      <c r="D52" s="29">
        <v>1682000</v>
      </c>
      <c r="E52" s="29">
        <v>1682000</v>
      </c>
      <c r="F52" s="29">
        <f>F53</f>
        <v>397614.60000000003</v>
      </c>
      <c r="G52" s="30">
        <f>G53</f>
        <v>110.21</v>
      </c>
      <c r="H52" s="31">
        <v>23.64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</row>
    <row r="53" spans="1:40" s="4" customFormat="1" ht="13.2" x14ac:dyDescent="0.25">
      <c r="A53" s="59"/>
      <c r="B53" s="53" t="s">
        <v>12</v>
      </c>
      <c r="C53" s="34">
        <v>360769.06</v>
      </c>
      <c r="D53" s="34">
        <v>1682000</v>
      </c>
      <c r="E53" s="34">
        <v>1682000</v>
      </c>
      <c r="F53" s="34">
        <f>F54+F58+F64+F68</f>
        <v>397614.60000000003</v>
      </c>
      <c r="G53" s="35">
        <v>110.21</v>
      </c>
      <c r="H53" s="36">
        <v>23.64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</row>
    <row r="54" spans="1:40" s="4" customFormat="1" ht="13.2" x14ac:dyDescent="0.25">
      <c r="A54" s="59"/>
      <c r="B54" s="55" t="s">
        <v>20</v>
      </c>
      <c r="C54" s="16">
        <v>104057.5</v>
      </c>
      <c r="D54" s="16">
        <v>691000</v>
      </c>
      <c r="E54" s="16">
        <v>691000</v>
      </c>
      <c r="F54" s="16">
        <v>226604.93</v>
      </c>
      <c r="G54" s="17">
        <v>217.77</v>
      </c>
      <c r="H54" s="18">
        <v>32.79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</row>
    <row r="55" spans="1:40" s="4" customFormat="1" ht="13.2" x14ac:dyDescent="0.25">
      <c r="A55" s="59"/>
      <c r="B55" s="55" t="s">
        <v>21</v>
      </c>
      <c r="C55" s="16">
        <v>85826.61</v>
      </c>
      <c r="D55" s="16">
        <v>606000</v>
      </c>
      <c r="E55" s="16">
        <v>606000</v>
      </c>
      <c r="F55" s="16">
        <v>167135.92000000001</v>
      </c>
      <c r="G55" s="17">
        <v>194.74</v>
      </c>
      <c r="H55" s="18">
        <v>27.58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</row>
    <row r="56" spans="1:40" s="4" customFormat="1" ht="13.2" x14ac:dyDescent="0.25">
      <c r="A56" s="59"/>
      <c r="B56" s="55" t="s">
        <v>22</v>
      </c>
      <c r="C56" s="16">
        <v>18230.89</v>
      </c>
      <c r="D56" s="16">
        <v>50000</v>
      </c>
      <c r="E56" s="16">
        <v>50000</v>
      </c>
      <c r="F56" s="16">
        <v>24525</v>
      </c>
      <c r="G56" s="17">
        <v>134.52000000000001</v>
      </c>
      <c r="H56" s="18">
        <v>49.05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</row>
    <row r="57" spans="1:40" s="4" customFormat="1" ht="13.2" x14ac:dyDescent="0.25">
      <c r="A57" s="59"/>
      <c r="B57" s="55" t="s">
        <v>23</v>
      </c>
      <c r="C57" s="19"/>
      <c r="D57" s="16">
        <v>35000</v>
      </c>
      <c r="E57" s="16">
        <v>35000</v>
      </c>
      <c r="F57" s="16">
        <v>34944.01</v>
      </c>
      <c r="G57" s="19"/>
      <c r="H57" s="18">
        <v>99.84</v>
      </c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</row>
    <row r="58" spans="1:40" s="4" customFormat="1" ht="13.2" x14ac:dyDescent="0.25">
      <c r="A58" s="59"/>
      <c r="B58" s="55" t="s">
        <v>24</v>
      </c>
      <c r="C58" s="16">
        <v>231997.16</v>
      </c>
      <c r="D58" s="16">
        <v>799000</v>
      </c>
      <c r="E58" s="16">
        <v>799000</v>
      </c>
      <c r="F58" s="16">
        <f>F59+F60+F61+F62+F63</f>
        <v>163404.88</v>
      </c>
      <c r="G58" s="17">
        <v>70.430000000000007</v>
      </c>
      <c r="H58" s="18">
        <v>20.45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</row>
    <row r="59" spans="1:40" s="4" customFormat="1" ht="13.2" x14ac:dyDescent="0.25">
      <c r="A59" s="59"/>
      <c r="B59" s="55" t="s">
        <v>25</v>
      </c>
      <c r="C59" s="16">
        <v>12048.82</v>
      </c>
      <c r="D59" s="16">
        <v>26000</v>
      </c>
      <c r="E59" s="16">
        <v>26000</v>
      </c>
      <c r="F59" s="16">
        <v>11825.61</v>
      </c>
      <c r="G59" s="17">
        <v>85.59</v>
      </c>
      <c r="H59" s="18">
        <v>39.67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</row>
    <row r="60" spans="1:40" s="4" customFormat="1" ht="13.2" x14ac:dyDescent="0.25">
      <c r="A60" s="59"/>
      <c r="B60" s="55" t="s">
        <v>26</v>
      </c>
      <c r="C60" s="16">
        <v>23305.38</v>
      </c>
      <c r="D60" s="16">
        <v>47000</v>
      </c>
      <c r="E60" s="16">
        <v>47000</v>
      </c>
      <c r="F60" s="16">
        <v>12170.61</v>
      </c>
      <c r="G60" s="17">
        <v>52.22</v>
      </c>
      <c r="H60" s="18">
        <v>25.89</v>
      </c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</row>
    <row r="61" spans="1:40" s="4" customFormat="1" ht="13.2" x14ac:dyDescent="0.25">
      <c r="A61" s="59"/>
      <c r="B61" s="55" t="s">
        <v>27</v>
      </c>
      <c r="C61" s="16">
        <v>171565.65</v>
      </c>
      <c r="D61" s="16">
        <v>645000</v>
      </c>
      <c r="E61" s="16">
        <v>645000</v>
      </c>
      <c r="F61" s="16">
        <v>129300.19</v>
      </c>
      <c r="G61" s="17">
        <v>75.36</v>
      </c>
      <c r="H61" s="18">
        <v>20.05</v>
      </c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</row>
    <row r="62" spans="1:40" s="4" customFormat="1" ht="26.4" x14ac:dyDescent="0.25">
      <c r="A62" s="59"/>
      <c r="B62" s="55" t="s">
        <v>28</v>
      </c>
      <c r="C62" s="16">
        <v>3026.8</v>
      </c>
      <c r="D62" s="16">
        <v>30000</v>
      </c>
      <c r="E62" s="16">
        <v>30000</v>
      </c>
      <c r="F62" s="17">
        <v>675</v>
      </c>
      <c r="G62" s="17">
        <v>22.3</v>
      </c>
      <c r="H62" s="18">
        <v>2.25</v>
      </c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</row>
    <row r="63" spans="1:40" s="4" customFormat="1" ht="13.2" x14ac:dyDescent="0.25">
      <c r="A63" s="59"/>
      <c r="B63" s="55" t="s">
        <v>29</v>
      </c>
      <c r="C63" s="16">
        <v>22050.51</v>
      </c>
      <c r="D63" s="16">
        <v>51000</v>
      </c>
      <c r="E63" s="16">
        <v>51000</v>
      </c>
      <c r="F63" s="16">
        <v>9433.4699999999993</v>
      </c>
      <c r="G63" s="17">
        <v>42.78</v>
      </c>
      <c r="H63" s="18">
        <v>18.5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</row>
    <row r="64" spans="1:40" s="4" customFormat="1" ht="13.2" x14ac:dyDescent="0.25">
      <c r="A64" s="59"/>
      <c r="B64" s="55" t="s">
        <v>34</v>
      </c>
      <c r="C64" s="16">
        <v>3877.9</v>
      </c>
      <c r="D64" s="16">
        <v>11000</v>
      </c>
      <c r="E64" s="16">
        <v>11000</v>
      </c>
      <c r="F64" s="16">
        <v>3297.89</v>
      </c>
      <c r="G64" s="17">
        <v>85.04</v>
      </c>
      <c r="H64" s="18">
        <v>29.98</v>
      </c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</row>
    <row r="65" spans="1:40" s="4" customFormat="1" ht="13.2" x14ac:dyDescent="0.25">
      <c r="A65" s="59"/>
      <c r="B65" s="55" t="s">
        <v>35</v>
      </c>
      <c r="C65" s="16">
        <v>3877.9</v>
      </c>
      <c r="D65" s="16">
        <v>11000</v>
      </c>
      <c r="E65" s="16">
        <v>11000</v>
      </c>
      <c r="F65" s="16">
        <v>3297.89</v>
      </c>
      <c r="G65" s="17">
        <v>85.04</v>
      </c>
      <c r="H65" s="18">
        <v>29.98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</row>
    <row r="66" spans="1:40" s="4" customFormat="1" ht="26.4" x14ac:dyDescent="0.25">
      <c r="A66" s="59"/>
      <c r="B66" s="55" t="s">
        <v>30</v>
      </c>
      <c r="C66" s="17">
        <v>445</v>
      </c>
      <c r="D66" s="16">
        <v>36000</v>
      </c>
      <c r="E66" s="16">
        <v>36000</v>
      </c>
      <c r="F66" s="19"/>
      <c r="G66" s="19"/>
      <c r="H66" s="20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</row>
    <row r="67" spans="1:40" s="4" customFormat="1" ht="13.2" x14ac:dyDescent="0.25">
      <c r="A67" s="59"/>
      <c r="B67" s="55" t="s">
        <v>31</v>
      </c>
      <c r="C67" s="17">
        <v>445</v>
      </c>
      <c r="D67" s="16">
        <v>36000</v>
      </c>
      <c r="E67" s="16">
        <v>36000</v>
      </c>
      <c r="F67" s="19"/>
      <c r="G67" s="19"/>
      <c r="H67" s="20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</row>
    <row r="68" spans="1:40" s="4" customFormat="1" ht="26.4" x14ac:dyDescent="0.25">
      <c r="A68" s="59"/>
      <c r="B68" s="55" t="s">
        <v>32</v>
      </c>
      <c r="C68" s="16">
        <v>20391.5</v>
      </c>
      <c r="D68" s="16">
        <v>145000</v>
      </c>
      <c r="E68" s="16">
        <v>145000</v>
      </c>
      <c r="F68" s="16">
        <v>4306.8999999999996</v>
      </c>
      <c r="G68" s="17">
        <v>21.12</v>
      </c>
      <c r="H68" s="18">
        <v>2.97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</row>
    <row r="69" spans="1:40" s="4" customFormat="1" ht="13.2" x14ac:dyDescent="0.25">
      <c r="A69" s="59"/>
      <c r="B69" s="55" t="s">
        <v>33</v>
      </c>
      <c r="C69" s="16">
        <v>20391.5</v>
      </c>
      <c r="D69" s="16">
        <v>45000</v>
      </c>
      <c r="E69" s="16">
        <v>45000</v>
      </c>
      <c r="F69" s="16">
        <v>4306.8999999999996</v>
      </c>
      <c r="G69" s="17">
        <v>21.12</v>
      </c>
      <c r="H69" s="18">
        <v>9.57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</row>
    <row r="70" spans="1:40" s="4" customFormat="1" ht="13.2" x14ac:dyDescent="0.25">
      <c r="A70" s="59"/>
      <c r="B70" s="55" t="s">
        <v>36</v>
      </c>
      <c r="C70" s="19"/>
      <c r="D70" s="16">
        <v>100000</v>
      </c>
      <c r="E70" s="16">
        <v>100000</v>
      </c>
      <c r="F70" s="19"/>
      <c r="G70" s="19"/>
      <c r="H70" s="20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</row>
    <row r="71" spans="1:40" s="4" customFormat="1" ht="13.2" x14ac:dyDescent="0.25">
      <c r="A71" s="59"/>
      <c r="B71" s="52" t="s">
        <v>13</v>
      </c>
      <c r="C71" s="29">
        <v>127723.64</v>
      </c>
      <c r="D71" s="29">
        <v>315050</v>
      </c>
      <c r="E71" s="29">
        <v>315050</v>
      </c>
      <c r="F71" s="29">
        <v>119227.11</v>
      </c>
      <c r="G71" s="30">
        <v>93.35</v>
      </c>
      <c r="H71" s="31">
        <v>37.840000000000003</v>
      </c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</row>
    <row r="72" spans="1:40" s="4" customFormat="1" ht="13.2" x14ac:dyDescent="0.25">
      <c r="A72" s="59"/>
      <c r="B72" s="53" t="s">
        <v>14</v>
      </c>
      <c r="C72" s="34">
        <v>127723.64</v>
      </c>
      <c r="D72" s="34">
        <v>315050</v>
      </c>
      <c r="E72" s="34">
        <v>315050</v>
      </c>
      <c r="F72" s="34">
        <v>119227.11</v>
      </c>
      <c r="G72" s="35">
        <v>93.35</v>
      </c>
      <c r="H72" s="36">
        <v>37.840000000000003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</row>
    <row r="73" spans="1:40" s="4" customFormat="1" ht="13.2" x14ac:dyDescent="0.25">
      <c r="A73" s="59"/>
      <c r="B73" s="55" t="s">
        <v>20</v>
      </c>
      <c r="C73" s="19"/>
      <c r="D73" s="16">
        <v>110000</v>
      </c>
      <c r="E73" s="16">
        <v>110000</v>
      </c>
      <c r="F73" s="16">
        <v>80000</v>
      </c>
      <c r="G73" s="19"/>
      <c r="H73" s="18">
        <v>72.73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</row>
    <row r="74" spans="1:40" s="4" customFormat="1" ht="13.2" x14ac:dyDescent="0.25">
      <c r="A74" s="59"/>
      <c r="B74" s="55" t="s">
        <v>21</v>
      </c>
      <c r="C74" s="19"/>
      <c r="D74" s="16">
        <v>90000</v>
      </c>
      <c r="E74" s="16">
        <v>90000</v>
      </c>
      <c r="F74" s="16">
        <v>80000</v>
      </c>
      <c r="G74" s="19"/>
      <c r="H74" s="18">
        <v>88.89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</row>
    <row r="75" spans="1:40" s="4" customFormat="1" ht="13.2" x14ac:dyDescent="0.25">
      <c r="A75" s="59"/>
      <c r="B75" s="55" t="s">
        <v>22</v>
      </c>
      <c r="C75" s="19"/>
      <c r="D75" s="16">
        <v>6000</v>
      </c>
      <c r="E75" s="16">
        <v>6000</v>
      </c>
      <c r="F75" s="19"/>
      <c r="G75" s="19"/>
      <c r="H75" s="20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</row>
    <row r="76" spans="1:40" s="4" customFormat="1" ht="13.2" x14ac:dyDescent="0.25">
      <c r="A76" s="59"/>
      <c r="B76" s="55" t="s">
        <v>23</v>
      </c>
      <c r="C76" s="19"/>
      <c r="D76" s="16">
        <v>14000</v>
      </c>
      <c r="E76" s="16">
        <v>14000</v>
      </c>
      <c r="F76" s="19"/>
      <c r="G76" s="19"/>
      <c r="H76" s="20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</row>
    <row r="77" spans="1:40" s="4" customFormat="1" ht="13.2" x14ac:dyDescent="0.25">
      <c r="A77" s="59"/>
      <c r="B77" s="55" t="s">
        <v>24</v>
      </c>
      <c r="C77" s="16">
        <v>127723.64</v>
      </c>
      <c r="D77" s="16">
        <v>204050</v>
      </c>
      <c r="E77" s="16">
        <v>204050</v>
      </c>
      <c r="F77" s="16">
        <v>39227.11</v>
      </c>
      <c r="G77" s="17">
        <v>30.71</v>
      </c>
      <c r="H77" s="18">
        <v>19.22</v>
      </c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</row>
    <row r="78" spans="1:40" s="4" customFormat="1" ht="13.2" x14ac:dyDescent="0.25">
      <c r="A78" s="59"/>
      <c r="B78" s="55" t="s">
        <v>25</v>
      </c>
      <c r="C78" s="19"/>
      <c r="D78" s="16">
        <v>6000</v>
      </c>
      <c r="E78" s="16">
        <v>6000</v>
      </c>
      <c r="F78" s="19"/>
      <c r="G78" s="19"/>
      <c r="H78" s="20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</row>
    <row r="79" spans="1:40" s="4" customFormat="1" ht="13.2" x14ac:dyDescent="0.25">
      <c r="A79" s="59"/>
      <c r="B79" s="55" t="s">
        <v>26</v>
      </c>
      <c r="C79" s="16">
        <v>30480.93</v>
      </c>
      <c r="D79" s="16">
        <v>63500</v>
      </c>
      <c r="E79" s="16">
        <v>63500</v>
      </c>
      <c r="F79" s="16">
        <v>6797.83</v>
      </c>
      <c r="G79" s="17">
        <v>22.3</v>
      </c>
      <c r="H79" s="18">
        <v>10.71</v>
      </c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</row>
    <row r="80" spans="1:40" s="4" customFormat="1" ht="13.2" x14ac:dyDescent="0.25">
      <c r="A80" s="59"/>
      <c r="B80" s="55" t="s">
        <v>27</v>
      </c>
      <c r="C80" s="16">
        <v>95595.11</v>
      </c>
      <c r="D80" s="16">
        <v>134550</v>
      </c>
      <c r="E80" s="16">
        <v>134550</v>
      </c>
      <c r="F80" s="16">
        <v>32429.279999999999</v>
      </c>
      <c r="G80" s="17">
        <v>33.92</v>
      </c>
      <c r="H80" s="18">
        <v>24.1</v>
      </c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</row>
    <row r="81" spans="1:40" s="4" customFormat="1" ht="13.2" x14ac:dyDescent="0.25">
      <c r="A81" s="59"/>
      <c r="B81" s="55" t="s">
        <v>29</v>
      </c>
      <c r="C81" s="16">
        <v>1647.6</v>
      </c>
      <c r="D81" s="19"/>
      <c r="E81" s="19"/>
      <c r="F81" s="19"/>
      <c r="G81" s="19"/>
      <c r="H81" s="20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</row>
    <row r="82" spans="1:40" s="4" customFormat="1" ht="26.4" x14ac:dyDescent="0.25">
      <c r="A82" s="59"/>
      <c r="B82" s="55" t="s">
        <v>32</v>
      </c>
      <c r="C82" s="19"/>
      <c r="D82" s="16">
        <v>1000</v>
      </c>
      <c r="E82" s="16">
        <v>1000</v>
      </c>
      <c r="F82" s="19"/>
      <c r="G82" s="19"/>
      <c r="H82" s="20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</row>
    <row r="83" spans="1:40" s="4" customFormat="1" ht="13.2" x14ac:dyDescent="0.25">
      <c r="A83" s="59"/>
      <c r="B83" s="55" t="s">
        <v>33</v>
      </c>
      <c r="C83" s="19"/>
      <c r="D83" s="16">
        <v>1000</v>
      </c>
      <c r="E83" s="16">
        <v>1000</v>
      </c>
      <c r="F83" s="19"/>
      <c r="G83" s="19"/>
      <c r="H83" s="20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</row>
    <row r="84" spans="1:40" s="4" customFormat="1" ht="13.2" x14ac:dyDescent="0.25">
      <c r="A84" s="59"/>
      <c r="B84" s="52" t="s">
        <v>15</v>
      </c>
      <c r="C84" s="32"/>
      <c r="D84" s="29">
        <v>30000</v>
      </c>
      <c r="E84" s="29">
        <v>30000</v>
      </c>
      <c r="F84" s="32"/>
      <c r="G84" s="32"/>
      <c r="H84" s="33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</row>
    <row r="85" spans="1:40" s="4" customFormat="1" ht="26.4" x14ac:dyDescent="0.25">
      <c r="A85" s="59"/>
      <c r="B85" s="53" t="s">
        <v>16</v>
      </c>
      <c r="C85" s="37"/>
      <c r="D85" s="34">
        <v>15000</v>
      </c>
      <c r="E85" s="34">
        <v>15000</v>
      </c>
      <c r="F85" s="37"/>
      <c r="G85" s="37"/>
      <c r="H85" s="38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</row>
    <row r="86" spans="1:40" s="4" customFormat="1" ht="13.2" x14ac:dyDescent="0.25">
      <c r="A86" s="59"/>
      <c r="B86" s="55" t="s">
        <v>24</v>
      </c>
      <c r="C86" s="19"/>
      <c r="D86" s="16">
        <v>15000</v>
      </c>
      <c r="E86" s="16">
        <v>15000</v>
      </c>
      <c r="F86" s="19"/>
      <c r="G86" s="19"/>
      <c r="H86" s="20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</row>
    <row r="87" spans="1:40" s="4" customFormat="1" ht="13.2" x14ac:dyDescent="0.25">
      <c r="A87" s="59"/>
      <c r="B87" s="55" t="s">
        <v>27</v>
      </c>
      <c r="C87" s="19"/>
      <c r="D87" s="16">
        <v>15000</v>
      </c>
      <c r="E87" s="16">
        <v>15000</v>
      </c>
      <c r="F87" s="19"/>
      <c r="G87" s="19"/>
      <c r="H87" s="20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</row>
    <row r="88" spans="1:40" s="4" customFormat="1" ht="26.4" x14ac:dyDescent="0.25">
      <c r="A88" s="59"/>
      <c r="B88" s="53" t="s">
        <v>17</v>
      </c>
      <c r="C88" s="37"/>
      <c r="D88" s="34">
        <v>15000</v>
      </c>
      <c r="E88" s="34">
        <v>15000</v>
      </c>
      <c r="F88" s="37"/>
      <c r="G88" s="37"/>
      <c r="H88" s="38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</row>
    <row r="89" spans="1:40" s="4" customFormat="1" ht="13.2" x14ac:dyDescent="0.25">
      <c r="A89" s="59"/>
      <c r="B89" s="55" t="s">
        <v>24</v>
      </c>
      <c r="C89" s="19"/>
      <c r="D89" s="16">
        <v>15000</v>
      </c>
      <c r="E89" s="16">
        <v>15000</v>
      </c>
      <c r="F89" s="19"/>
      <c r="G89" s="19"/>
      <c r="H89" s="20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</row>
    <row r="90" spans="1:40" s="4" customFormat="1" ht="13.2" x14ac:dyDescent="0.25">
      <c r="A90" s="59"/>
      <c r="B90" s="55" t="s">
        <v>27</v>
      </c>
      <c r="C90" s="19"/>
      <c r="D90" s="16">
        <v>15000</v>
      </c>
      <c r="E90" s="16">
        <v>15000</v>
      </c>
      <c r="F90" s="19"/>
      <c r="G90" s="19"/>
      <c r="H90" s="20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</row>
    <row r="91" spans="1:40" s="4" customFormat="1" ht="13.2" x14ac:dyDescent="0.25">
      <c r="A91" s="59"/>
      <c r="B91" s="54" t="s">
        <v>37</v>
      </c>
      <c r="C91" s="26">
        <v>246516.88</v>
      </c>
      <c r="D91" s="26">
        <v>365500</v>
      </c>
      <c r="E91" s="26">
        <v>365500</v>
      </c>
      <c r="F91" s="26">
        <v>152505.63</v>
      </c>
      <c r="G91" s="27">
        <v>61.86</v>
      </c>
      <c r="H91" s="28">
        <v>41.73</v>
      </c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</row>
    <row r="92" spans="1:40" s="4" customFormat="1" ht="13.2" x14ac:dyDescent="0.25">
      <c r="A92" s="59"/>
      <c r="B92" s="52" t="s">
        <v>3</v>
      </c>
      <c r="C92" s="29">
        <v>246516.88</v>
      </c>
      <c r="D92" s="29">
        <v>308500</v>
      </c>
      <c r="E92" s="29">
        <v>308500</v>
      </c>
      <c r="F92" s="29">
        <v>152505.63</v>
      </c>
      <c r="G92" s="30">
        <v>61.86</v>
      </c>
      <c r="H92" s="31">
        <v>49.43</v>
      </c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</row>
    <row r="93" spans="1:40" s="4" customFormat="1" ht="13.2" x14ac:dyDescent="0.25">
      <c r="A93" s="59"/>
      <c r="B93" s="53" t="s">
        <v>4</v>
      </c>
      <c r="C93" s="34">
        <v>246516.88</v>
      </c>
      <c r="D93" s="34">
        <v>308500</v>
      </c>
      <c r="E93" s="34">
        <v>308500</v>
      </c>
      <c r="F93" s="34">
        <v>152505.63</v>
      </c>
      <c r="G93" s="35">
        <v>61.86</v>
      </c>
      <c r="H93" s="36">
        <v>49.43</v>
      </c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</row>
    <row r="94" spans="1:40" s="4" customFormat="1" ht="13.2" x14ac:dyDescent="0.25">
      <c r="A94" s="59"/>
      <c r="B94" s="55" t="s">
        <v>24</v>
      </c>
      <c r="C94" s="16">
        <v>246516.88</v>
      </c>
      <c r="D94" s="16">
        <v>305500</v>
      </c>
      <c r="E94" s="16">
        <v>305500</v>
      </c>
      <c r="F94" s="16">
        <v>152505.63</v>
      </c>
      <c r="G94" s="17">
        <v>61.86</v>
      </c>
      <c r="H94" s="18">
        <v>49.92</v>
      </c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</row>
    <row r="95" spans="1:40" s="4" customFormat="1" ht="13.2" x14ac:dyDescent="0.25">
      <c r="A95" s="59"/>
      <c r="B95" s="55" t="s">
        <v>26</v>
      </c>
      <c r="C95" s="17">
        <v>720</v>
      </c>
      <c r="D95" s="16">
        <v>9000</v>
      </c>
      <c r="E95" s="16">
        <v>9000</v>
      </c>
      <c r="F95" s="17">
        <v>546</v>
      </c>
      <c r="G95" s="17">
        <v>75.83</v>
      </c>
      <c r="H95" s="18">
        <v>6.07</v>
      </c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</row>
    <row r="96" spans="1:40" s="4" customFormat="1" ht="13.2" x14ac:dyDescent="0.25">
      <c r="A96" s="59"/>
      <c r="B96" s="55" t="s">
        <v>27</v>
      </c>
      <c r="C96" s="16">
        <v>219869.12</v>
      </c>
      <c r="D96" s="16">
        <v>246000</v>
      </c>
      <c r="E96" s="16">
        <v>246000</v>
      </c>
      <c r="F96" s="16">
        <v>117658.86</v>
      </c>
      <c r="G96" s="17">
        <v>53.51</v>
      </c>
      <c r="H96" s="18">
        <v>47.83</v>
      </c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0" s="4" customFormat="1" ht="26.4" x14ac:dyDescent="0.25">
      <c r="A97" s="59"/>
      <c r="B97" s="55" t="s">
        <v>28</v>
      </c>
      <c r="C97" s="16">
        <v>8450.99</v>
      </c>
      <c r="D97" s="16">
        <v>15000</v>
      </c>
      <c r="E97" s="16">
        <v>15000</v>
      </c>
      <c r="F97" s="16">
        <v>13229.16</v>
      </c>
      <c r="G97" s="17">
        <v>156.54</v>
      </c>
      <c r="H97" s="18">
        <v>88.19</v>
      </c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</row>
    <row r="98" spans="1:40" s="4" customFormat="1" ht="13.2" x14ac:dyDescent="0.25">
      <c r="A98" s="59"/>
      <c r="B98" s="55" t="s">
        <v>29</v>
      </c>
      <c r="C98" s="16">
        <v>17476.77</v>
      </c>
      <c r="D98" s="16">
        <v>35500</v>
      </c>
      <c r="E98" s="16">
        <v>35500</v>
      </c>
      <c r="F98" s="16">
        <v>21071.61</v>
      </c>
      <c r="G98" s="17">
        <v>120.57</v>
      </c>
      <c r="H98" s="18">
        <v>59.36</v>
      </c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</row>
    <row r="99" spans="1:40" s="4" customFormat="1" ht="26.4" x14ac:dyDescent="0.25">
      <c r="A99" s="59"/>
      <c r="B99" s="55" t="s">
        <v>32</v>
      </c>
      <c r="C99" s="19"/>
      <c r="D99" s="16">
        <v>3000</v>
      </c>
      <c r="E99" s="16">
        <v>3000</v>
      </c>
      <c r="F99" s="19"/>
      <c r="G99" s="19"/>
      <c r="H99" s="20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</row>
    <row r="100" spans="1:40" s="4" customFormat="1" ht="13.2" x14ac:dyDescent="0.25">
      <c r="A100" s="59"/>
      <c r="B100" s="55" t="s">
        <v>33</v>
      </c>
      <c r="C100" s="19"/>
      <c r="D100" s="16">
        <v>3000</v>
      </c>
      <c r="E100" s="16">
        <v>3000</v>
      </c>
      <c r="F100" s="19"/>
      <c r="G100" s="19"/>
      <c r="H100" s="20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</row>
    <row r="101" spans="1:40" s="4" customFormat="1" ht="13.2" x14ac:dyDescent="0.25">
      <c r="A101" s="59"/>
      <c r="B101" s="52" t="s">
        <v>9</v>
      </c>
      <c r="C101" s="32"/>
      <c r="D101" s="29">
        <v>22000</v>
      </c>
      <c r="E101" s="29">
        <v>22000</v>
      </c>
      <c r="F101" s="32"/>
      <c r="G101" s="32"/>
      <c r="H101" s="33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</row>
    <row r="102" spans="1:40" s="4" customFormat="1" ht="13.2" x14ac:dyDescent="0.25">
      <c r="A102" s="59"/>
      <c r="B102" s="53" t="s">
        <v>10</v>
      </c>
      <c r="C102" s="37"/>
      <c r="D102" s="34">
        <v>22000</v>
      </c>
      <c r="E102" s="34">
        <v>22000</v>
      </c>
      <c r="F102" s="37"/>
      <c r="G102" s="37"/>
      <c r="H102" s="38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</row>
    <row r="103" spans="1:40" s="4" customFormat="1" ht="13.2" x14ac:dyDescent="0.25">
      <c r="A103" s="59"/>
      <c r="B103" s="55" t="s">
        <v>24</v>
      </c>
      <c r="C103" s="19"/>
      <c r="D103" s="16">
        <v>22000</v>
      </c>
      <c r="E103" s="16">
        <v>22000</v>
      </c>
      <c r="F103" s="19"/>
      <c r="G103" s="19"/>
      <c r="H103" s="20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</row>
    <row r="104" spans="1:40" s="4" customFormat="1" ht="13.2" x14ac:dyDescent="0.25">
      <c r="A104" s="59"/>
      <c r="B104" s="55" t="s">
        <v>26</v>
      </c>
      <c r="C104" s="19"/>
      <c r="D104" s="16">
        <v>8000</v>
      </c>
      <c r="E104" s="16">
        <v>8000</v>
      </c>
      <c r="F104" s="19"/>
      <c r="G104" s="19"/>
      <c r="H104" s="20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</row>
    <row r="105" spans="1:40" s="4" customFormat="1" ht="13.2" x14ac:dyDescent="0.25">
      <c r="A105" s="59"/>
      <c r="B105" s="55" t="s">
        <v>27</v>
      </c>
      <c r="C105" s="19"/>
      <c r="D105" s="16">
        <v>9000</v>
      </c>
      <c r="E105" s="16">
        <v>9000</v>
      </c>
      <c r="F105" s="19"/>
      <c r="G105" s="19"/>
      <c r="H105" s="20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</row>
    <row r="106" spans="1:40" s="4" customFormat="1" ht="13.2" x14ac:dyDescent="0.25">
      <c r="A106" s="59"/>
      <c r="B106" s="55" t="s">
        <v>29</v>
      </c>
      <c r="C106" s="19"/>
      <c r="D106" s="16">
        <v>5000</v>
      </c>
      <c r="E106" s="16">
        <v>5000</v>
      </c>
      <c r="F106" s="19"/>
      <c r="G106" s="19"/>
      <c r="H106" s="20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</row>
    <row r="107" spans="1:40" s="4" customFormat="1" ht="13.2" x14ac:dyDescent="0.25">
      <c r="A107" s="59"/>
      <c r="B107" s="52" t="s">
        <v>13</v>
      </c>
      <c r="C107" s="32"/>
      <c r="D107" s="29">
        <v>35000</v>
      </c>
      <c r="E107" s="29">
        <v>35000</v>
      </c>
      <c r="F107" s="32"/>
      <c r="G107" s="32"/>
      <c r="H107" s="33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</row>
    <row r="108" spans="1:40" s="4" customFormat="1" ht="13.2" x14ac:dyDescent="0.25">
      <c r="A108" s="59"/>
      <c r="B108" s="53" t="s">
        <v>14</v>
      </c>
      <c r="C108" s="37"/>
      <c r="D108" s="34">
        <v>35000</v>
      </c>
      <c r="E108" s="34">
        <v>35000</v>
      </c>
      <c r="F108" s="37"/>
      <c r="G108" s="37"/>
      <c r="H108" s="38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</row>
    <row r="109" spans="1:40" s="4" customFormat="1" ht="13.2" x14ac:dyDescent="0.25">
      <c r="A109" s="59"/>
      <c r="B109" s="55" t="s">
        <v>24</v>
      </c>
      <c r="C109" s="19"/>
      <c r="D109" s="16">
        <v>35000</v>
      </c>
      <c r="E109" s="16">
        <v>35000</v>
      </c>
      <c r="F109" s="19"/>
      <c r="G109" s="19"/>
      <c r="H109" s="20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</row>
    <row r="110" spans="1:40" s="4" customFormat="1" ht="13.2" x14ac:dyDescent="0.25">
      <c r="A110" s="59"/>
      <c r="B110" s="55" t="s">
        <v>27</v>
      </c>
      <c r="C110" s="19"/>
      <c r="D110" s="16">
        <v>35000</v>
      </c>
      <c r="E110" s="16">
        <v>35000</v>
      </c>
      <c r="F110" s="19"/>
      <c r="G110" s="19"/>
      <c r="H110" s="20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</row>
    <row r="111" spans="1:40" s="4" customFormat="1" ht="26.4" x14ac:dyDescent="0.25">
      <c r="A111" s="59"/>
      <c r="B111" s="54" t="s">
        <v>38</v>
      </c>
      <c r="C111" s="26">
        <v>9051.0499999999993</v>
      </c>
      <c r="D111" s="26">
        <v>16100</v>
      </c>
      <c r="E111" s="26">
        <v>16100</v>
      </c>
      <c r="F111" s="26">
        <v>11600</v>
      </c>
      <c r="G111" s="27">
        <v>128.16</v>
      </c>
      <c r="H111" s="28">
        <v>72.05</v>
      </c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</row>
    <row r="112" spans="1:40" s="4" customFormat="1" ht="13.2" x14ac:dyDescent="0.25">
      <c r="A112" s="59"/>
      <c r="B112" s="56" t="s">
        <v>5</v>
      </c>
      <c r="C112" s="40">
        <v>9051.0499999999993</v>
      </c>
      <c r="D112" s="40">
        <v>16100</v>
      </c>
      <c r="E112" s="40">
        <v>16100</v>
      </c>
      <c r="F112" s="40">
        <v>11600</v>
      </c>
      <c r="G112" s="39">
        <v>128.16</v>
      </c>
      <c r="H112" s="41">
        <v>72.05</v>
      </c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</row>
    <row r="113" spans="1:40" s="4" customFormat="1" ht="13.2" x14ac:dyDescent="0.25">
      <c r="A113" s="59"/>
      <c r="B113" s="57" t="s">
        <v>8</v>
      </c>
      <c r="C113" s="44">
        <v>9051.0499999999993</v>
      </c>
      <c r="D113" s="44">
        <v>16100</v>
      </c>
      <c r="E113" s="44">
        <v>16100</v>
      </c>
      <c r="F113" s="44">
        <v>11600</v>
      </c>
      <c r="G113" s="45">
        <v>128.16</v>
      </c>
      <c r="H113" s="46">
        <v>72.05</v>
      </c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</row>
    <row r="114" spans="1:40" s="4" customFormat="1" ht="13.2" x14ac:dyDescent="0.25">
      <c r="A114" s="59"/>
      <c r="B114" s="58" t="s">
        <v>24</v>
      </c>
      <c r="C114" s="22">
        <v>9051.0499999999993</v>
      </c>
      <c r="D114" s="21"/>
      <c r="E114" s="21"/>
      <c r="F114" s="21"/>
      <c r="G114" s="21"/>
      <c r="H114" s="25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</row>
    <row r="115" spans="1:40" s="4" customFormat="1" ht="13.2" x14ac:dyDescent="0.25">
      <c r="A115" s="59"/>
      <c r="B115" s="58" t="s">
        <v>25</v>
      </c>
      <c r="C115" s="22">
        <v>6583.59</v>
      </c>
      <c r="D115" s="21"/>
      <c r="E115" s="21"/>
      <c r="F115" s="21"/>
      <c r="G115" s="21"/>
      <c r="H115" s="25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</row>
    <row r="116" spans="1:40" s="4" customFormat="1" ht="13.2" x14ac:dyDescent="0.25">
      <c r="A116" s="59"/>
      <c r="B116" s="58" t="s">
        <v>26</v>
      </c>
      <c r="C116" s="23">
        <v>88.75</v>
      </c>
      <c r="D116" s="21"/>
      <c r="E116" s="21"/>
      <c r="F116" s="21"/>
      <c r="G116" s="21"/>
      <c r="H116" s="25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</row>
    <row r="117" spans="1:40" s="4" customFormat="1" ht="13.2" x14ac:dyDescent="0.25">
      <c r="A117" s="59"/>
      <c r="B117" s="58" t="s">
        <v>27</v>
      </c>
      <c r="C117" s="22">
        <v>1000</v>
      </c>
      <c r="D117" s="21"/>
      <c r="E117" s="21"/>
      <c r="F117" s="21"/>
      <c r="G117" s="21"/>
      <c r="H117" s="25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</row>
    <row r="118" spans="1:40" s="4" customFormat="1" ht="13.2" x14ac:dyDescent="0.25">
      <c r="A118" s="59"/>
      <c r="B118" s="58" t="s">
        <v>29</v>
      </c>
      <c r="C118" s="22">
        <v>1378.71</v>
      </c>
      <c r="D118" s="21"/>
      <c r="E118" s="21"/>
      <c r="F118" s="21"/>
      <c r="G118" s="21"/>
      <c r="H118" s="25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</row>
    <row r="119" spans="1:40" s="4" customFormat="1" ht="26.4" x14ac:dyDescent="0.25">
      <c r="A119" s="59"/>
      <c r="B119" s="58" t="s">
        <v>39</v>
      </c>
      <c r="C119" s="21"/>
      <c r="D119" s="22">
        <v>16100</v>
      </c>
      <c r="E119" s="22">
        <v>16100</v>
      </c>
      <c r="F119" s="22">
        <v>11600</v>
      </c>
      <c r="G119" s="21"/>
      <c r="H119" s="24">
        <v>72.05</v>
      </c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</row>
    <row r="120" spans="1:40" s="4" customFormat="1" ht="13.2" x14ac:dyDescent="0.25">
      <c r="A120" s="59"/>
      <c r="B120" s="58" t="s">
        <v>40</v>
      </c>
      <c r="C120" s="21"/>
      <c r="D120" s="22">
        <v>16100</v>
      </c>
      <c r="E120" s="22">
        <v>16100</v>
      </c>
      <c r="F120" s="22">
        <v>11600</v>
      </c>
      <c r="G120" s="21"/>
      <c r="H120" s="24">
        <v>72.05</v>
      </c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</row>
    <row r="121" spans="1:40" s="4" customFormat="1" ht="26.4" x14ac:dyDescent="0.25">
      <c r="A121" s="59"/>
      <c r="B121" s="54" t="s">
        <v>41</v>
      </c>
      <c r="C121" s="27">
        <v>554</v>
      </c>
      <c r="D121" s="26">
        <v>4000</v>
      </c>
      <c r="E121" s="26">
        <v>4000</v>
      </c>
      <c r="F121" s="26">
        <v>1495.04</v>
      </c>
      <c r="G121" s="27">
        <v>269.86</v>
      </c>
      <c r="H121" s="28">
        <v>37.380000000000003</v>
      </c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</row>
    <row r="122" spans="1:40" s="4" customFormat="1" ht="13.2" x14ac:dyDescent="0.25">
      <c r="A122" s="59"/>
      <c r="B122" s="56" t="s">
        <v>5</v>
      </c>
      <c r="C122" s="39">
        <v>554</v>
      </c>
      <c r="D122" s="40">
        <v>4000</v>
      </c>
      <c r="E122" s="40">
        <v>4000</v>
      </c>
      <c r="F122" s="40">
        <v>1495.04</v>
      </c>
      <c r="G122" s="39">
        <v>269.86</v>
      </c>
      <c r="H122" s="41">
        <v>37.380000000000003</v>
      </c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</row>
    <row r="123" spans="1:40" s="4" customFormat="1" ht="13.2" x14ac:dyDescent="0.25">
      <c r="A123" s="59"/>
      <c r="B123" s="57" t="s">
        <v>8</v>
      </c>
      <c r="C123" s="45">
        <v>554</v>
      </c>
      <c r="D123" s="44">
        <v>4000</v>
      </c>
      <c r="E123" s="44">
        <v>4000</v>
      </c>
      <c r="F123" s="44">
        <v>1495.04</v>
      </c>
      <c r="G123" s="45">
        <v>269.86</v>
      </c>
      <c r="H123" s="46">
        <v>37.380000000000003</v>
      </c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</row>
    <row r="124" spans="1:40" s="4" customFormat="1" ht="13.2" x14ac:dyDescent="0.25">
      <c r="A124" s="59"/>
      <c r="B124" s="58" t="s">
        <v>20</v>
      </c>
      <c r="C124" s="21"/>
      <c r="D124" s="22">
        <v>2500</v>
      </c>
      <c r="E124" s="22">
        <v>2500</v>
      </c>
      <c r="F124" s="21"/>
      <c r="G124" s="21"/>
      <c r="H124" s="25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</row>
    <row r="125" spans="1:40" s="4" customFormat="1" ht="13.2" x14ac:dyDescent="0.25">
      <c r="A125" s="59"/>
      <c r="B125" s="58" t="s">
        <v>21</v>
      </c>
      <c r="C125" s="21"/>
      <c r="D125" s="22">
        <v>2500</v>
      </c>
      <c r="E125" s="22">
        <v>2500</v>
      </c>
      <c r="F125" s="21"/>
      <c r="G125" s="21"/>
      <c r="H125" s="25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</row>
    <row r="126" spans="1:40" s="4" customFormat="1" ht="13.2" x14ac:dyDescent="0.25">
      <c r="A126" s="59"/>
      <c r="B126" s="58" t="s">
        <v>24</v>
      </c>
      <c r="C126" s="23">
        <v>554</v>
      </c>
      <c r="D126" s="22">
        <v>1500</v>
      </c>
      <c r="E126" s="22">
        <v>1500</v>
      </c>
      <c r="F126" s="22">
        <v>1495.04</v>
      </c>
      <c r="G126" s="23">
        <v>269.86</v>
      </c>
      <c r="H126" s="24">
        <v>99.67</v>
      </c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</row>
    <row r="127" spans="1:40" s="4" customFormat="1" ht="13.2" x14ac:dyDescent="0.25">
      <c r="A127" s="59"/>
      <c r="B127" s="58" t="s">
        <v>25</v>
      </c>
      <c r="C127" s="23">
        <v>554</v>
      </c>
      <c r="D127" s="22">
        <v>1500</v>
      </c>
      <c r="E127" s="22">
        <v>1500</v>
      </c>
      <c r="F127" s="22">
        <v>1495.04</v>
      </c>
      <c r="G127" s="23">
        <v>269.86</v>
      </c>
      <c r="H127" s="24">
        <v>99.67</v>
      </c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</row>
    <row r="128" spans="1:40" s="4" customFormat="1" ht="13.2" x14ac:dyDescent="0.25">
      <c r="A128" s="59"/>
      <c r="B128" s="54" t="s">
        <v>42</v>
      </c>
      <c r="C128" s="47"/>
      <c r="D128" s="26">
        <v>1146056</v>
      </c>
      <c r="E128" s="26">
        <v>1146056</v>
      </c>
      <c r="F128" s="26">
        <v>45706.64</v>
      </c>
      <c r="G128" s="47"/>
      <c r="H128" s="28">
        <v>3.99</v>
      </c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</row>
    <row r="129" spans="1:40" s="4" customFormat="1" ht="13.2" x14ac:dyDescent="0.25">
      <c r="A129" s="59"/>
      <c r="B129" s="56" t="s">
        <v>3</v>
      </c>
      <c r="C129" s="42"/>
      <c r="D129" s="40">
        <v>90009</v>
      </c>
      <c r="E129" s="40">
        <v>90009</v>
      </c>
      <c r="F129" s="40">
        <v>4798.53</v>
      </c>
      <c r="G129" s="42"/>
      <c r="H129" s="41">
        <v>5.33</v>
      </c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</row>
    <row r="130" spans="1:40" s="4" customFormat="1" ht="13.2" x14ac:dyDescent="0.25">
      <c r="A130" s="59"/>
      <c r="B130" s="57" t="s">
        <v>4</v>
      </c>
      <c r="C130" s="48"/>
      <c r="D130" s="44">
        <v>90009</v>
      </c>
      <c r="E130" s="44">
        <v>90009</v>
      </c>
      <c r="F130" s="44">
        <v>4798.53</v>
      </c>
      <c r="G130" s="48"/>
      <c r="H130" s="46">
        <v>5.33</v>
      </c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</row>
    <row r="131" spans="1:40" s="4" customFormat="1" ht="13.2" x14ac:dyDescent="0.25">
      <c r="A131" s="59"/>
      <c r="B131" s="58" t="s">
        <v>20</v>
      </c>
      <c r="C131" s="21"/>
      <c r="D131" s="22">
        <v>14200</v>
      </c>
      <c r="E131" s="22">
        <v>14200</v>
      </c>
      <c r="F131" s="23">
        <v>464.88</v>
      </c>
      <c r="G131" s="21"/>
      <c r="H131" s="24">
        <v>3.27</v>
      </c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</row>
    <row r="132" spans="1:40" s="4" customFormat="1" ht="13.2" x14ac:dyDescent="0.25">
      <c r="A132" s="59"/>
      <c r="B132" s="58" t="s">
        <v>21</v>
      </c>
      <c r="C132" s="21"/>
      <c r="D132" s="22">
        <v>12800</v>
      </c>
      <c r="E132" s="22">
        <v>12800</v>
      </c>
      <c r="F132" s="23">
        <v>399.04</v>
      </c>
      <c r="G132" s="21"/>
      <c r="H132" s="24">
        <v>3.12</v>
      </c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</row>
    <row r="133" spans="1:40" s="4" customFormat="1" ht="13.2" x14ac:dyDescent="0.25">
      <c r="A133" s="59"/>
      <c r="B133" s="58" t="s">
        <v>23</v>
      </c>
      <c r="C133" s="21"/>
      <c r="D133" s="22">
        <v>1400</v>
      </c>
      <c r="E133" s="22">
        <v>1400</v>
      </c>
      <c r="F133" s="23">
        <v>65.84</v>
      </c>
      <c r="G133" s="21"/>
      <c r="H133" s="24">
        <v>4.7</v>
      </c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</row>
    <row r="134" spans="1:40" s="4" customFormat="1" ht="13.2" x14ac:dyDescent="0.25">
      <c r="A134" s="59"/>
      <c r="B134" s="58" t="s">
        <v>24</v>
      </c>
      <c r="C134" s="21"/>
      <c r="D134" s="22">
        <v>12060</v>
      </c>
      <c r="E134" s="22">
        <v>12060</v>
      </c>
      <c r="F134" s="22">
        <v>4333.6499999999996</v>
      </c>
      <c r="G134" s="21"/>
      <c r="H134" s="24">
        <v>35.93</v>
      </c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</row>
    <row r="135" spans="1:40" s="4" customFormat="1" ht="13.2" x14ac:dyDescent="0.25">
      <c r="A135" s="59"/>
      <c r="B135" s="58" t="s">
        <v>25</v>
      </c>
      <c r="C135" s="21"/>
      <c r="D135" s="22">
        <v>2130</v>
      </c>
      <c r="E135" s="22">
        <v>2130</v>
      </c>
      <c r="F135" s="23">
        <v>6.75</v>
      </c>
      <c r="G135" s="21"/>
      <c r="H135" s="24">
        <v>0.32</v>
      </c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</row>
    <row r="136" spans="1:40" s="4" customFormat="1" ht="13.2" x14ac:dyDescent="0.25">
      <c r="A136" s="59"/>
      <c r="B136" s="58" t="s">
        <v>26</v>
      </c>
      <c r="C136" s="21"/>
      <c r="D136" s="23">
        <v>870</v>
      </c>
      <c r="E136" s="23">
        <v>870</v>
      </c>
      <c r="F136" s="23">
        <v>69.73</v>
      </c>
      <c r="G136" s="21"/>
      <c r="H136" s="24">
        <v>8.01</v>
      </c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</row>
    <row r="137" spans="1:40" s="4" customFormat="1" ht="13.2" x14ac:dyDescent="0.25">
      <c r="A137" s="59"/>
      <c r="B137" s="58" t="s">
        <v>27</v>
      </c>
      <c r="C137" s="21"/>
      <c r="D137" s="22">
        <v>8610</v>
      </c>
      <c r="E137" s="22">
        <v>8610</v>
      </c>
      <c r="F137" s="22">
        <v>4257.17</v>
      </c>
      <c r="G137" s="21"/>
      <c r="H137" s="24">
        <v>49.44</v>
      </c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</row>
    <row r="138" spans="1:40" s="4" customFormat="1" ht="13.2" x14ac:dyDescent="0.25">
      <c r="A138" s="59"/>
      <c r="B138" s="58" t="s">
        <v>29</v>
      </c>
      <c r="C138" s="21"/>
      <c r="D138" s="23">
        <v>450</v>
      </c>
      <c r="E138" s="23">
        <v>450</v>
      </c>
      <c r="F138" s="21"/>
      <c r="G138" s="21"/>
      <c r="H138" s="25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</row>
    <row r="139" spans="1:40" s="4" customFormat="1" ht="26.4" x14ac:dyDescent="0.25">
      <c r="A139" s="59"/>
      <c r="B139" s="58" t="s">
        <v>30</v>
      </c>
      <c r="C139" s="21"/>
      <c r="D139" s="22">
        <v>63749</v>
      </c>
      <c r="E139" s="22">
        <v>63749</v>
      </c>
      <c r="F139" s="21"/>
      <c r="G139" s="21"/>
      <c r="H139" s="25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</row>
    <row r="140" spans="1:40" s="4" customFormat="1" ht="13.2" x14ac:dyDescent="0.25">
      <c r="A140" s="59"/>
      <c r="B140" s="58" t="s">
        <v>31</v>
      </c>
      <c r="C140" s="21"/>
      <c r="D140" s="22">
        <v>63749</v>
      </c>
      <c r="E140" s="22">
        <v>63749</v>
      </c>
      <c r="F140" s="21"/>
      <c r="G140" s="21"/>
      <c r="H140" s="25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</row>
    <row r="141" spans="1:40" s="4" customFormat="1" ht="13.2" x14ac:dyDescent="0.25">
      <c r="A141" s="59"/>
      <c r="B141" s="56" t="s">
        <v>5</v>
      </c>
      <c r="C141" s="42"/>
      <c r="D141" s="40">
        <v>1056047</v>
      </c>
      <c r="E141" s="40">
        <v>1056047</v>
      </c>
      <c r="F141" s="40">
        <v>40908.11</v>
      </c>
      <c r="G141" s="42"/>
      <c r="H141" s="41">
        <v>3.87</v>
      </c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</row>
    <row r="142" spans="1:40" s="4" customFormat="1" ht="13.2" x14ac:dyDescent="0.25">
      <c r="A142" s="59"/>
      <c r="B142" s="57" t="s">
        <v>6</v>
      </c>
      <c r="C142" s="48"/>
      <c r="D142" s="48"/>
      <c r="E142" s="48"/>
      <c r="F142" s="44">
        <v>2003.25</v>
      </c>
      <c r="G142" s="48"/>
      <c r="H142" s="4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</row>
    <row r="143" spans="1:40" s="4" customFormat="1" ht="13.2" x14ac:dyDescent="0.25">
      <c r="A143" s="59"/>
      <c r="B143" s="58" t="s">
        <v>24</v>
      </c>
      <c r="C143" s="21"/>
      <c r="D143" s="21"/>
      <c r="E143" s="21"/>
      <c r="F143" s="22">
        <v>2003.25</v>
      </c>
      <c r="G143" s="21"/>
      <c r="H143" s="25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</row>
    <row r="144" spans="1:40" s="4" customFormat="1" ht="13.2" x14ac:dyDescent="0.25">
      <c r="A144" s="59"/>
      <c r="B144" s="58" t="s">
        <v>25</v>
      </c>
      <c r="C144" s="21"/>
      <c r="D144" s="21"/>
      <c r="E144" s="21"/>
      <c r="F144" s="23">
        <v>6.75</v>
      </c>
      <c r="G144" s="21"/>
      <c r="H144" s="25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</row>
    <row r="145" spans="1:40" s="4" customFormat="1" ht="13.2" x14ac:dyDescent="0.25">
      <c r="A145" s="59"/>
      <c r="B145" s="58" t="s">
        <v>27</v>
      </c>
      <c r="C145" s="21"/>
      <c r="D145" s="21"/>
      <c r="E145" s="21"/>
      <c r="F145" s="22">
        <v>1996.5</v>
      </c>
      <c r="G145" s="21"/>
      <c r="H145" s="25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</row>
    <row r="146" spans="1:40" s="4" customFormat="1" ht="13.2" x14ac:dyDescent="0.25">
      <c r="A146" s="59"/>
      <c r="B146" s="57" t="s">
        <v>8</v>
      </c>
      <c r="C146" s="48"/>
      <c r="D146" s="44">
        <v>1056047</v>
      </c>
      <c r="E146" s="44">
        <v>1056047</v>
      </c>
      <c r="F146" s="44">
        <v>38904.86</v>
      </c>
      <c r="G146" s="48"/>
      <c r="H146" s="46">
        <v>3.68</v>
      </c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</row>
    <row r="147" spans="1:40" s="4" customFormat="1" ht="13.2" x14ac:dyDescent="0.25">
      <c r="A147" s="59"/>
      <c r="B147" s="58" t="s">
        <v>20</v>
      </c>
      <c r="C147" s="21"/>
      <c r="D147" s="22">
        <v>80330</v>
      </c>
      <c r="E147" s="22">
        <v>80330</v>
      </c>
      <c r="F147" s="22">
        <v>2634.37</v>
      </c>
      <c r="G147" s="21"/>
      <c r="H147" s="24">
        <v>3.28</v>
      </c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</row>
    <row r="148" spans="1:40" s="4" customFormat="1" ht="13.2" x14ac:dyDescent="0.25">
      <c r="A148" s="59"/>
      <c r="B148" s="58" t="s">
        <v>21</v>
      </c>
      <c r="C148" s="21"/>
      <c r="D148" s="22">
        <v>72270</v>
      </c>
      <c r="E148" s="22">
        <v>72270</v>
      </c>
      <c r="F148" s="22">
        <v>2259.9899999999998</v>
      </c>
      <c r="G148" s="21"/>
      <c r="H148" s="24">
        <v>3.13</v>
      </c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</row>
    <row r="149" spans="1:40" s="4" customFormat="1" ht="13.2" x14ac:dyDescent="0.25">
      <c r="A149" s="59"/>
      <c r="B149" s="58" t="s">
        <v>23</v>
      </c>
      <c r="C149" s="21"/>
      <c r="D149" s="22">
        <v>8060</v>
      </c>
      <c r="E149" s="22">
        <v>8060</v>
      </c>
      <c r="F149" s="23">
        <v>374.38</v>
      </c>
      <c r="G149" s="21"/>
      <c r="H149" s="24">
        <v>4.6399999999999997</v>
      </c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</row>
    <row r="150" spans="1:40" s="4" customFormat="1" ht="13.2" x14ac:dyDescent="0.25">
      <c r="A150" s="59"/>
      <c r="B150" s="58" t="s">
        <v>24</v>
      </c>
      <c r="C150" s="21"/>
      <c r="D150" s="22">
        <v>64475</v>
      </c>
      <c r="E150" s="22">
        <v>64475</v>
      </c>
      <c r="F150" s="22">
        <v>36270.49</v>
      </c>
      <c r="G150" s="21"/>
      <c r="H150" s="24">
        <v>56.26</v>
      </c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</row>
    <row r="151" spans="1:40" s="4" customFormat="1" ht="13.2" x14ac:dyDescent="0.25">
      <c r="A151" s="59"/>
      <c r="B151" s="58" t="s">
        <v>25</v>
      </c>
      <c r="C151" s="21"/>
      <c r="D151" s="22">
        <v>12050</v>
      </c>
      <c r="E151" s="22">
        <v>12050</v>
      </c>
      <c r="F151" s="23">
        <v>76.5</v>
      </c>
      <c r="G151" s="21"/>
      <c r="H151" s="24">
        <v>0.63</v>
      </c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</row>
    <row r="152" spans="1:40" s="4" customFormat="1" ht="13.2" x14ac:dyDescent="0.25">
      <c r="A152" s="59"/>
      <c r="B152" s="58" t="s">
        <v>26</v>
      </c>
      <c r="C152" s="21"/>
      <c r="D152" s="22">
        <v>5000</v>
      </c>
      <c r="E152" s="22">
        <v>5000</v>
      </c>
      <c r="F152" s="23">
        <v>395.16</v>
      </c>
      <c r="G152" s="21"/>
      <c r="H152" s="24">
        <v>7.9</v>
      </c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</row>
    <row r="153" spans="1:40" s="4" customFormat="1" ht="13.2" x14ac:dyDescent="0.25">
      <c r="A153" s="59"/>
      <c r="B153" s="58" t="s">
        <v>27</v>
      </c>
      <c r="C153" s="21"/>
      <c r="D153" s="22">
        <v>44875</v>
      </c>
      <c r="E153" s="22">
        <v>44875</v>
      </c>
      <c r="F153" s="22">
        <v>35798.83</v>
      </c>
      <c r="G153" s="21"/>
      <c r="H153" s="24">
        <v>79.77</v>
      </c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</row>
    <row r="154" spans="1:40" s="4" customFormat="1" ht="13.2" x14ac:dyDescent="0.25">
      <c r="A154" s="59"/>
      <c r="B154" s="58" t="s">
        <v>29</v>
      </c>
      <c r="C154" s="21"/>
      <c r="D154" s="22">
        <v>2550</v>
      </c>
      <c r="E154" s="22">
        <v>2550</v>
      </c>
      <c r="F154" s="21"/>
      <c r="G154" s="21"/>
      <c r="H154" s="25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</row>
    <row r="155" spans="1:40" s="4" customFormat="1" ht="26.4" x14ac:dyDescent="0.25">
      <c r="A155" s="59"/>
      <c r="B155" s="58" t="s">
        <v>39</v>
      </c>
      <c r="C155" s="21"/>
      <c r="D155" s="22">
        <v>550000</v>
      </c>
      <c r="E155" s="22">
        <v>550000</v>
      </c>
      <c r="F155" s="21"/>
      <c r="G155" s="21"/>
      <c r="H155" s="25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</row>
    <row r="156" spans="1:40" s="4" customFormat="1" ht="13.2" x14ac:dyDescent="0.25">
      <c r="A156" s="59"/>
      <c r="B156" s="58" t="s">
        <v>40</v>
      </c>
      <c r="C156" s="21"/>
      <c r="D156" s="22">
        <v>400000</v>
      </c>
      <c r="E156" s="22">
        <v>400000</v>
      </c>
      <c r="F156" s="21"/>
      <c r="G156" s="21"/>
      <c r="H156" s="25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</row>
    <row r="157" spans="1:40" s="4" customFormat="1" ht="26.4" x14ac:dyDescent="0.25">
      <c r="A157" s="59"/>
      <c r="B157" s="58" t="s">
        <v>43</v>
      </c>
      <c r="C157" s="21"/>
      <c r="D157" s="22">
        <v>150000</v>
      </c>
      <c r="E157" s="22">
        <v>150000</v>
      </c>
      <c r="F157" s="21"/>
      <c r="G157" s="21"/>
      <c r="H157" s="25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</row>
    <row r="158" spans="1:40" s="4" customFormat="1" ht="26.4" x14ac:dyDescent="0.25">
      <c r="A158" s="59"/>
      <c r="B158" s="58" t="s">
        <v>30</v>
      </c>
      <c r="C158" s="21"/>
      <c r="D158" s="22">
        <v>361242</v>
      </c>
      <c r="E158" s="22">
        <v>361242</v>
      </c>
      <c r="F158" s="21"/>
      <c r="G158" s="21"/>
      <c r="H158" s="25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</row>
    <row r="159" spans="1:40" s="4" customFormat="1" ht="13.2" x14ac:dyDescent="0.25">
      <c r="A159" s="59"/>
      <c r="B159" s="58" t="s">
        <v>31</v>
      </c>
      <c r="C159" s="21"/>
      <c r="D159" s="22">
        <v>361242</v>
      </c>
      <c r="E159" s="22">
        <v>361242</v>
      </c>
      <c r="F159" s="21"/>
      <c r="G159" s="21"/>
      <c r="H159" s="25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</row>
    <row r="160" spans="1:40" s="4" customFormat="1" ht="13.2" x14ac:dyDescent="0.25">
      <c r="A160" s="59"/>
      <c r="B160" s="54" t="s">
        <v>44</v>
      </c>
      <c r="C160" s="27">
        <v>431.6</v>
      </c>
      <c r="D160" s="26">
        <v>160274</v>
      </c>
      <c r="E160" s="26">
        <v>160274</v>
      </c>
      <c r="F160" s="26">
        <v>63452.11</v>
      </c>
      <c r="G160" s="26">
        <v>14701.6</v>
      </c>
      <c r="H160" s="28">
        <v>39.590000000000003</v>
      </c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</row>
    <row r="161" spans="1:40" s="4" customFormat="1" ht="13.2" x14ac:dyDescent="0.25">
      <c r="A161" s="59"/>
      <c r="B161" s="56" t="s">
        <v>3</v>
      </c>
      <c r="C161" s="39">
        <v>86.32</v>
      </c>
      <c r="D161" s="40">
        <v>32058</v>
      </c>
      <c r="E161" s="40">
        <v>32058</v>
      </c>
      <c r="F161" s="40">
        <v>12441.36</v>
      </c>
      <c r="G161" s="40">
        <v>14413.07</v>
      </c>
      <c r="H161" s="41">
        <v>38.81</v>
      </c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</row>
    <row r="162" spans="1:40" s="4" customFormat="1" ht="13.2" x14ac:dyDescent="0.25">
      <c r="A162" s="59"/>
      <c r="B162" s="57" t="s">
        <v>4</v>
      </c>
      <c r="C162" s="45">
        <v>86.32</v>
      </c>
      <c r="D162" s="44">
        <v>32058</v>
      </c>
      <c r="E162" s="44">
        <v>32058</v>
      </c>
      <c r="F162" s="44">
        <v>12441.36</v>
      </c>
      <c r="G162" s="44">
        <v>14413.07</v>
      </c>
      <c r="H162" s="46">
        <v>38.81</v>
      </c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</row>
    <row r="163" spans="1:40" s="4" customFormat="1" ht="13.2" x14ac:dyDescent="0.25">
      <c r="A163" s="59"/>
      <c r="B163" s="58" t="s">
        <v>20</v>
      </c>
      <c r="C163" s="21"/>
      <c r="D163" s="22">
        <v>5088</v>
      </c>
      <c r="E163" s="22">
        <v>5088</v>
      </c>
      <c r="F163" s="23">
        <v>376</v>
      </c>
      <c r="G163" s="21"/>
      <c r="H163" s="24">
        <v>7.39</v>
      </c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</row>
    <row r="164" spans="1:40" s="4" customFormat="1" ht="13.2" x14ac:dyDescent="0.25">
      <c r="A164" s="59"/>
      <c r="B164" s="58" t="s">
        <v>21</v>
      </c>
      <c r="C164" s="21"/>
      <c r="D164" s="22">
        <v>4500</v>
      </c>
      <c r="E164" s="22">
        <v>4500</v>
      </c>
      <c r="F164" s="23">
        <v>322.75</v>
      </c>
      <c r="G164" s="21"/>
      <c r="H164" s="24">
        <v>7.17</v>
      </c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</row>
    <row r="165" spans="1:40" s="4" customFormat="1" ht="13.2" x14ac:dyDescent="0.25">
      <c r="A165" s="59"/>
      <c r="B165" s="58" t="s">
        <v>23</v>
      </c>
      <c r="C165" s="21"/>
      <c r="D165" s="23">
        <v>588</v>
      </c>
      <c r="E165" s="23">
        <v>588</v>
      </c>
      <c r="F165" s="23">
        <v>53.25</v>
      </c>
      <c r="G165" s="21"/>
      <c r="H165" s="24">
        <v>9.06</v>
      </c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</row>
    <row r="166" spans="1:40" s="4" customFormat="1" ht="13.2" x14ac:dyDescent="0.25">
      <c r="A166" s="59"/>
      <c r="B166" s="58" t="s">
        <v>24</v>
      </c>
      <c r="C166" s="23">
        <v>86.32</v>
      </c>
      <c r="D166" s="22">
        <v>15764</v>
      </c>
      <c r="E166" s="22">
        <v>15764</v>
      </c>
      <c r="F166" s="22">
        <v>12065.36</v>
      </c>
      <c r="G166" s="22">
        <v>13977.48</v>
      </c>
      <c r="H166" s="24">
        <v>76.540000000000006</v>
      </c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</row>
    <row r="167" spans="1:40" s="4" customFormat="1" ht="13.2" x14ac:dyDescent="0.25">
      <c r="A167" s="59"/>
      <c r="B167" s="58" t="s">
        <v>25</v>
      </c>
      <c r="C167" s="23">
        <v>86.32</v>
      </c>
      <c r="D167" s="23">
        <v>765</v>
      </c>
      <c r="E167" s="23">
        <v>765</v>
      </c>
      <c r="F167" s="23">
        <v>914.21</v>
      </c>
      <c r="G167" s="22">
        <v>1059.0899999999999</v>
      </c>
      <c r="H167" s="24">
        <v>119.5</v>
      </c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</row>
    <row r="168" spans="1:40" s="4" customFormat="1" ht="13.2" x14ac:dyDescent="0.25">
      <c r="A168" s="59"/>
      <c r="B168" s="58" t="s">
        <v>26</v>
      </c>
      <c r="C168" s="21"/>
      <c r="D168" s="21"/>
      <c r="E168" s="21"/>
      <c r="F168" s="23">
        <v>104.4</v>
      </c>
      <c r="G168" s="21"/>
      <c r="H168" s="25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</row>
    <row r="169" spans="1:40" s="4" customFormat="1" ht="13.2" x14ac:dyDescent="0.25">
      <c r="A169" s="59"/>
      <c r="B169" s="58" t="s">
        <v>27</v>
      </c>
      <c r="C169" s="21"/>
      <c r="D169" s="22">
        <v>14999</v>
      </c>
      <c r="E169" s="22">
        <v>14999</v>
      </c>
      <c r="F169" s="22">
        <v>10948.75</v>
      </c>
      <c r="G169" s="21"/>
      <c r="H169" s="24">
        <v>73</v>
      </c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</row>
    <row r="170" spans="1:40" s="4" customFormat="1" ht="26.4" x14ac:dyDescent="0.25">
      <c r="A170" s="59"/>
      <c r="B170" s="58" t="s">
        <v>28</v>
      </c>
      <c r="C170" s="21"/>
      <c r="D170" s="21"/>
      <c r="E170" s="21"/>
      <c r="F170" s="23">
        <v>98</v>
      </c>
      <c r="G170" s="21"/>
      <c r="H170" s="25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</row>
    <row r="171" spans="1:40" s="4" customFormat="1" ht="26.4" x14ac:dyDescent="0.25">
      <c r="A171" s="59"/>
      <c r="B171" s="58" t="s">
        <v>30</v>
      </c>
      <c r="C171" s="21"/>
      <c r="D171" s="22">
        <v>8806</v>
      </c>
      <c r="E171" s="22">
        <v>8806</v>
      </c>
      <c r="F171" s="21"/>
      <c r="G171" s="21"/>
      <c r="H171" s="25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</row>
    <row r="172" spans="1:40" s="4" customFormat="1" ht="13.2" x14ac:dyDescent="0.25">
      <c r="A172" s="59"/>
      <c r="B172" s="58" t="s">
        <v>31</v>
      </c>
      <c r="C172" s="21"/>
      <c r="D172" s="22">
        <v>8806</v>
      </c>
      <c r="E172" s="22">
        <v>8806</v>
      </c>
      <c r="F172" s="21"/>
      <c r="G172" s="21"/>
      <c r="H172" s="25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</row>
    <row r="173" spans="1:40" s="4" customFormat="1" ht="26.4" x14ac:dyDescent="0.25">
      <c r="A173" s="59"/>
      <c r="B173" s="58" t="s">
        <v>32</v>
      </c>
      <c r="C173" s="21"/>
      <c r="D173" s="22">
        <v>2400</v>
      </c>
      <c r="E173" s="22">
        <v>2400</v>
      </c>
      <c r="F173" s="21"/>
      <c r="G173" s="21"/>
      <c r="H173" s="25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</row>
    <row r="174" spans="1:40" s="4" customFormat="1" ht="13.2" x14ac:dyDescent="0.25">
      <c r="A174" s="59"/>
      <c r="B174" s="58" t="s">
        <v>36</v>
      </c>
      <c r="C174" s="21"/>
      <c r="D174" s="22">
        <v>2400</v>
      </c>
      <c r="E174" s="22">
        <v>2400</v>
      </c>
      <c r="F174" s="21"/>
      <c r="G174" s="21"/>
      <c r="H174" s="25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</row>
    <row r="175" spans="1:40" s="4" customFormat="1" ht="13.2" x14ac:dyDescent="0.25">
      <c r="A175" s="59"/>
      <c r="B175" s="56" t="s">
        <v>5</v>
      </c>
      <c r="C175" s="39">
        <v>345.28</v>
      </c>
      <c r="D175" s="40">
        <v>128216</v>
      </c>
      <c r="E175" s="40">
        <v>128216</v>
      </c>
      <c r="F175" s="40">
        <v>51010.75</v>
      </c>
      <c r="G175" s="40">
        <v>14773.73</v>
      </c>
      <c r="H175" s="41">
        <v>39.79</v>
      </c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</row>
    <row r="176" spans="1:40" s="4" customFormat="1" ht="13.2" x14ac:dyDescent="0.25">
      <c r="A176" s="59"/>
      <c r="B176" s="57" t="s">
        <v>8</v>
      </c>
      <c r="C176" s="45">
        <v>345.28</v>
      </c>
      <c r="D176" s="44">
        <v>128216</v>
      </c>
      <c r="E176" s="44">
        <v>128216</v>
      </c>
      <c r="F176" s="44">
        <v>51010.75</v>
      </c>
      <c r="G176" s="44">
        <v>14773.73</v>
      </c>
      <c r="H176" s="46">
        <v>39.79</v>
      </c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</row>
    <row r="177" spans="1:40" s="4" customFormat="1" ht="13.2" x14ac:dyDescent="0.25">
      <c r="A177" s="59"/>
      <c r="B177" s="58" t="s">
        <v>20</v>
      </c>
      <c r="C177" s="21"/>
      <c r="D177" s="22">
        <v>20352</v>
      </c>
      <c r="E177" s="22">
        <v>20352</v>
      </c>
      <c r="F177" s="22">
        <v>1504</v>
      </c>
      <c r="G177" s="21"/>
      <c r="H177" s="24">
        <v>7.39</v>
      </c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</row>
    <row r="178" spans="1:40" s="4" customFormat="1" ht="13.2" x14ac:dyDescent="0.25">
      <c r="A178" s="59"/>
      <c r="B178" s="58" t="s">
        <v>21</v>
      </c>
      <c r="C178" s="21"/>
      <c r="D178" s="22">
        <v>18000</v>
      </c>
      <c r="E178" s="22">
        <v>18000</v>
      </c>
      <c r="F178" s="22">
        <v>1290.98</v>
      </c>
      <c r="G178" s="21"/>
      <c r="H178" s="24">
        <v>7.17</v>
      </c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</row>
    <row r="179" spans="1:40" s="4" customFormat="1" ht="13.2" x14ac:dyDescent="0.25">
      <c r="A179" s="59"/>
      <c r="B179" s="58" t="s">
        <v>23</v>
      </c>
      <c r="C179" s="21"/>
      <c r="D179" s="22">
        <v>2352</v>
      </c>
      <c r="E179" s="22">
        <v>2352</v>
      </c>
      <c r="F179" s="23">
        <v>213.02</v>
      </c>
      <c r="G179" s="21"/>
      <c r="H179" s="24">
        <v>9.06</v>
      </c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</row>
    <row r="180" spans="1:40" s="4" customFormat="1" ht="13.2" x14ac:dyDescent="0.25">
      <c r="A180" s="59"/>
      <c r="B180" s="58" t="s">
        <v>24</v>
      </c>
      <c r="C180" s="23">
        <v>345.28</v>
      </c>
      <c r="D180" s="22">
        <v>63040</v>
      </c>
      <c r="E180" s="22">
        <v>63040</v>
      </c>
      <c r="F180" s="22">
        <v>49506.75</v>
      </c>
      <c r="G180" s="22">
        <v>14338.15</v>
      </c>
      <c r="H180" s="24">
        <v>78.53</v>
      </c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</row>
    <row r="181" spans="1:40" s="4" customFormat="1" ht="13.2" x14ac:dyDescent="0.25">
      <c r="A181" s="59"/>
      <c r="B181" s="58" t="s">
        <v>25</v>
      </c>
      <c r="C181" s="23">
        <v>345.28</v>
      </c>
      <c r="D181" s="22">
        <v>3052</v>
      </c>
      <c r="E181" s="22">
        <v>3052</v>
      </c>
      <c r="F181" s="22">
        <v>3656.85</v>
      </c>
      <c r="G181" s="22">
        <v>1059.0999999999999</v>
      </c>
      <c r="H181" s="24">
        <v>119.82</v>
      </c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</row>
    <row r="182" spans="1:40" s="4" customFormat="1" ht="13.2" x14ac:dyDescent="0.25">
      <c r="A182" s="59"/>
      <c r="B182" s="58" t="s">
        <v>26</v>
      </c>
      <c r="C182" s="21"/>
      <c r="D182" s="21"/>
      <c r="E182" s="21"/>
      <c r="F182" s="23">
        <v>665.66</v>
      </c>
      <c r="G182" s="21"/>
      <c r="H182" s="25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</row>
    <row r="183" spans="1:40" s="4" customFormat="1" ht="13.2" x14ac:dyDescent="0.25">
      <c r="A183" s="59"/>
      <c r="B183" s="58" t="s">
        <v>27</v>
      </c>
      <c r="C183" s="21"/>
      <c r="D183" s="22">
        <v>59988</v>
      </c>
      <c r="E183" s="22">
        <v>59988</v>
      </c>
      <c r="F183" s="22">
        <v>44792.24</v>
      </c>
      <c r="G183" s="21"/>
      <c r="H183" s="24">
        <v>74.67</v>
      </c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</row>
    <row r="184" spans="1:40" s="4" customFormat="1" ht="26.4" x14ac:dyDescent="0.25">
      <c r="A184" s="59"/>
      <c r="B184" s="58" t="s">
        <v>28</v>
      </c>
      <c r="C184" s="21"/>
      <c r="D184" s="21"/>
      <c r="E184" s="21"/>
      <c r="F184" s="23">
        <v>392</v>
      </c>
      <c r="G184" s="21"/>
      <c r="H184" s="25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</row>
    <row r="185" spans="1:40" s="4" customFormat="1" ht="26.4" x14ac:dyDescent="0.25">
      <c r="A185" s="59"/>
      <c r="B185" s="58" t="s">
        <v>30</v>
      </c>
      <c r="C185" s="21"/>
      <c r="D185" s="22">
        <v>35224</v>
      </c>
      <c r="E185" s="22">
        <v>35224</v>
      </c>
      <c r="F185" s="21"/>
      <c r="G185" s="21"/>
      <c r="H185" s="25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</row>
    <row r="186" spans="1:40" s="4" customFormat="1" ht="13.2" x14ac:dyDescent="0.25">
      <c r="A186" s="59"/>
      <c r="B186" s="58" t="s">
        <v>31</v>
      </c>
      <c r="C186" s="21"/>
      <c r="D186" s="22">
        <v>35224</v>
      </c>
      <c r="E186" s="22">
        <v>35224</v>
      </c>
      <c r="F186" s="21"/>
      <c r="G186" s="21"/>
      <c r="H186" s="25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</row>
    <row r="187" spans="1:40" s="4" customFormat="1" ht="26.4" x14ac:dyDescent="0.25">
      <c r="A187" s="59"/>
      <c r="B187" s="58" t="s">
        <v>32</v>
      </c>
      <c r="C187" s="21"/>
      <c r="D187" s="22">
        <v>9600</v>
      </c>
      <c r="E187" s="22">
        <v>9600</v>
      </c>
      <c r="F187" s="21"/>
      <c r="G187" s="21"/>
      <c r="H187" s="25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</row>
    <row r="188" spans="1:40" s="4" customFormat="1" ht="13.2" x14ac:dyDescent="0.25">
      <c r="A188" s="59"/>
      <c r="B188" s="58" t="s">
        <v>36</v>
      </c>
      <c r="C188" s="21"/>
      <c r="D188" s="22">
        <v>9600</v>
      </c>
      <c r="E188" s="22">
        <v>9600</v>
      </c>
      <c r="F188" s="21"/>
      <c r="G188" s="21"/>
      <c r="H188" s="25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</row>
    <row r="189" spans="1:40" s="4" customFormat="1" ht="13.2" x14ac:dyDescent="0.25">
      <c r="A189" s="59"/>
      <c r="B189" s="54" t="s">
        <v>45</v>
      </c>
      <c r="C189" s="26">
        <v>3411.2</v>
      </c>
      <c r="D189" s="26">
        <v>80000</v>
      </c>
      <c r="E189" s="26">
        <v>80000</v>
      </c>
      <c r="F189" s="26">
        <v>1534.5</v>
      </c>
      <c r="G189" s="27">
        <v>44.98</v>
      </c>
      <c r="H189" s="28">
        <v>1.92</v>
      </c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</row>
    <row r="190" spans="1:40" s="4" customFormat="1" ht="13.2" x14ac:dyDescent="0.25">
      <c r="A190" s="59"/>
      <c r="B190" s="56" t="s">
        <v>5</v>
      </c>
      <c r="C190" s="40">
        <v>3411.2</v>
      </c>
      <c r="D190" s="40">
        <v>80000</v>
      </c>
      <c r="E190" s="40">
        <v>80000</v>
      </c>
      <c r="F190" s="40">
        <v>1534.5</v>
      </c>
      <c r="G190" s="39">
        <v>44.98</v>
      </c>
      <c r="H190" s="41">
        <v>1.92</v>
      </c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</row>
    <row r="191" spans="1:40" s="4" customFormat="1" ht="13.2" x14ac:dyDescent="0.25">
      <c r="A191" s="59"/>
      <c r="B191" s="57" t="s">
        <v>6</v>
      </c>
      <c r="C191" s="44">
        <v>3411.2</v>
      </c>
      <c r="D191" s="44">
        <v>80000</v>
      </c>
      <c r="E191" s="44">
        <v>80000</v>
      </c>
      <c r="F191" s="44">
        <v>1534.5</v>
      </c>
      <c r="G191" s="45">
        <v>44.98</v>
      </c>
      <c r="H191" s="46">
        <v>1.92</v>
      </c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</row>
    <row r="192" spans="1:40" s="4" customFormat="1" ht="13.2" x14ac:dyDescent="0.25">
      <c r="A192" s="59"/>
      <c r="B192" s="58" t="s">
        <v>20</v>
      </c>
      <c r="C192" s="21"/>
      <c r="D192" s="22">
        <v>54700</v>
      </c>
      <c r="E192" s="22">
        <v>54700</v>
      </c>
      <c r="F192" s="21"/>
      <c r="G192" s="21"/>
      <c r="H192" s="25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</row>
    <row r="193" spans="1:40" s="4" customFormat="1" ht="13.2" x14ac:dyDescent="0.25">
      <c r="A193" s="59"/>
      <c r="B193" s="58" t="s">
        <v>21</v>
      </c>
      <c r="C193" s="21"/>
      <c r="D193" s="22">
        <v>48200</v>
      </c>
      <c r="E193" s="22">
        <v>48200</v>
      </c>
      <c r="F193" s="21"/>
      <c r="G193" s="21"/>
      <c r="H193" s="25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</row>
    <row r="194" spans="1:40" s="4" customFormat="1" ht="13.2" x14ac:dyDescent="0.25">
      <c r="A194" s="59"/>
      <c r="B194" s="58" t="s">
        <v>23</v>
      </c>
      <c r="C194" s="21"/>
      <c r="D194" s="22">
        <v>6500</v>
      </c>
      <c r="E194" s="22">
        <v>6500</v>
      </c>
      <c r="F194" s="21"/>
      <c r="G194" s="21"/>
      <c r="H194" s="25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</row>
    <row r="195" spans="1:40" s="4" customFormat="1" ht="13.2" x14ac:dyDescent="0.25">
      <c r="A195" s="59"/>
      <c r="B195" s="58" t="s">
        <v>24</v>
      </c>
      <c r="C195" s="22">
        <v>3411.2</v>
      </c>
      <c r="D195" s="22">
        <v>25300</v>
      </c>
      <c r="E195" s="22">
        <v>25300</v>
      </c>
      <c r="F195" s="22">
        <v>1534.5</v>
      </c>
      <c r="G195" s="23">
        <v>44.98</v>
      </c>
      <c r="H195" s="24">
        <v>6.07</v>
      </c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</row>
    <row r="196" spans="1:40" s="4" customFormat="1" ht="13.2" x14ac:dyDescent="0.25">
      <c r="A196" s="59"/>
      <c r="B196" s="58" t="s">
        <v>25</v>
      </c>
      <c r="C196" s="23">
        <v>411.2</v>
      </c>
      <c r="D196" s="22">
        <v>2500</v>
      </c>
      <c r="E196" s="22">
        <v>2500</v>
      </c>
      <c r="F196" s="22">
        <v>1534.5</v>
      </c>
      <c r="G196" s="23">
        <v>373.18</v>
      </c>
      <c r="H196" s="24">
        <v>61.38</v>
      </c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</row>
    <row r="197" spans="1:40" s="4" customFormat="1" ht="13.2" x14ac:dyDescent="0.25">
      <c r="A197" s="59"/>
      <c r="B197" s="58" t="s">
        <v>26</v>
      </c>
      <c r="C197" s="21"/>
      <c r="D197" s="23">
        <v>800</v>
      </c>
      <c r="E197" s="23">
        <v>800</v>
      </c>
      <c r="F197" s="21"/>
      <c r="G197" s="21"/>
      <c r="H197" s="25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</row>
    <row r="198" spans="1:40" s="4" customFormat="1" ht="13.2" x14ac:dyDescent="0.25">
      <c r="A198" s="59"/>
      <c r="B198" s="58" t="s">
        <v>27</v>
      </c>
      <c r="C198" s="22">
        <v>3000</v>
      </c>
      <c r="D198" s="22">
        <v>22000</v>
      </c>
      <c r="E198" s="22">
        <v>22000</v>
      </c>
      <c r="F198" s="21"/>
      <c r="G198" s="21"/>
      <c r="H198" s="25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</row>
    <row r="199" spans="1:40" s="4" customFormat="1" ht="26.4" x14ac:dyDescent="0.25">
      <c r="A199" s="59"/>
      <c r="B199" s="54" t="s">
        <v>46</v>
      </c>
      <c r="C199" s="47"/>
      <c r="D199" s="26">
        <v>58000</v>
      </c>
      <c r="E199" s="26">
        <v>58000</v>
      </c>
      <c r="F199" s="47"/>
      <c r="G199" s="47"/>
      <c r="H199" s="50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</row>
    <row r="200" spans="1:40" s="4" customFormat="1" ht="13.2" x14ac:dyDescent="0.25">
      <c r="A200" s="59"/>
      <c r="B200" s="56" t="s">
        <v>3</v>
      </c>
      <c r="C200" s="42"/>
      <c r="D200" s="40">
        <v>30000</v>
      </c>
      <c r="E200" s="40">
        <v>30000</v>
      </c>
      <c r="F200" s="42"/>
      <c r="G200" s="42"/>
      <c r="H200" s="43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</row>
    <row r="201" spans="1:40" s="4" customFormat="1" ht="13.2" x14ac:dyDescent="0.25">
      <c r="A201" s="59"/>
      <c r="B201" s="57" t="s">
        <v>4</v>
      </c>
      <c r="C201" s="48"/>
      <c r="D201" s="44">
        <v>30000</v>
      </c>
      <c r="E201" s="44">
        <v>30000</v>
      </c>
      <c r="F201" s="48"/>
      <c r="G201" s="48"/>
      <c r="H201" s="4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</row>
    <row r="202" spans="1:40" s="4" customFormat="1" ht="26.4" x14ac:dyDescent="0.25">
      <c r="A202" s="59"/>
      <c r="B202" s="58" t="s">
        <v>32</v>
      </c>
      <c r="C202" s="21"/>
      <c r="D202" s="22">
        <v>30000</v>
      </c>
      <c r="E202" s="22">
        <v>30000</v>
      </c>
      <c r="F202" s="21"/>
      <c r="G202" s="21"/>
      <c r="H202" s="25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</row>
    <row r="203" spans="1:40" s="4" customFormat="1" ht="13.2" x14ac:dyDescent="0.25">
      <c r="A203" s="59"/>
      <c r="B203" s="58" t="s">
        <v>33</v>
      </c>
      <c r="C203" s="21"/>
      <c r="D203" s="22">
        <v>30000</v>
      </c>
      <c r="E203" s="22">
        <v>30000</v>
      </c>
      <c r="F203" s="21"/>
      <c r="G203" s="21"/>
      <c r="H203" s="25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</row>
    <row r="204" spans="1:40" s="4" customFormat="1" ht="13.2" x14ac:dyDescent="0.25">
      <c r="A204" s="59"/>
      <c r="B204" s="56" t="s">
        <v>5</v>
      </c>
      <c r="C204" s="42"/>
      <c r="D204" s="40">
        <v>25000</v>
      </c>
      <c r="E204" s="40">
        <v>25000</v>
      </c>
      <c r="F204" s="42"/>
      <c r="G204" s="42"/>
      <c r="H204" s="43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</row>
    <row r="205" spans="1:40" s="4" customFormat="1" ht="13.2" x14ac:dyDescent="0.25">
      <c r="A205" s="59"/>
      <c r="B205" s="57" t="s">
        <v>6</v>
      </c>
      <c r="C205" s="48"/>
      <c r="D205" s="44">
        <v>25000</v>
      </c>
      <c r="E205" s="44">
        <v>25000</v>
      </c>
      <c r="F205" s="48"/>
      <c r="G205" s="48"/>
      <c r="H205" s="4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</row>
    <row r="206" spans="1:40" s="4" customFormat="1" ht="26.4" x14ac:dyDescent="0.25">
      <c r="A206" s="59"/>
      <c r="B206" s="58" t="s">
        <v>32</v>
      </c>
      <c r="C206" s="21"/>
      <c r="D206" s="22">
        <v>25000</v>
      </c>
      <c r="E206" s="22">
        <v>25000</v>
      </c>
      <c r="F206" s="21"/>
      <c r="G206" s="21"/>
      <c r="H206" s="25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</row>
    <row r="207" spans="1:40" s="4" customFormat="1" ht="13.2" x14ac:dyDescent="0.25">
      <c r="A207" s="59"/>
      <c r="B207" s="58" t="s">
        <v>33</v>
      </c>
      <c r="C207" s="21"/>
      <c r="D207" s="22">
        <v>25000</v>
      </c>
      <c r="E207" s="22">
        <v>25000</v>
      </c>
      <c r="F207" s="21"/>
      <c r="G207" s="21"/>
      <c r="H207" s="25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</row>
    <row r="208" spans="1:40" s="4" customFormat="1" ht="13.2" x14ac:dyDescent="0.25">
      <c r="A208" s="59"/>
      <c r="B208" s="56" t="s">
        <v>11</v>
      </c>
      <c r="C208" s="42"/>
      <c r="D208" s="40">
        <v>3000</v>
      </c>
      <c r="E208" s="40">
        <v>3000</v>
      </c>
      <c r="F208" s="42"/>
      <c r="G208" s="42"/>
      <c r="H208" s="43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</row>
    <row r="209" spans="1:40" s="4" customFormat="1" ht="13.2" x14ac:dyDescent="0.25">
      <c r="A209" s="59"/>
      <c r="B209" s="57" t="s">
        <v>12</v>
      </c>
      <c r="C209" s="48"/>
      <c r="D209" s="44">
        <v>3000</v>
      </c>
      <c r="E209" s="44">
        <v>3000</v>
      </c>
      <c r="F209" s="48"/>
      <c r="G209" s="48"/>
      <c r="H209" s="4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</row>
    <row r="210" spans="1:40" s="4" customFormat="1" ht="26.4" x14ac:dyDescent="0.25">
      <c r="A210" s="59"/>
      <c r="B210" s="58" t="s">
        <v>32</v>
      </c>
      <c r="C210" s="21"/>
      <c r="D210" s="22">
        <v>3000</v>
      </c>
      <c r="E210" s="22">
        <v>3000</v>
      </c>
      <c r="F210" s="21"/>
      <c r="G210" s="21"/>
      <c r="H210" s="25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</row>
    <row r="211" spans="1:40" s="4" customFormat="1" ht="13.2" x14ac:dyDescent="0.25">
      <c r="A211" s="59"/>
      <c r="B211" s="58" t="s">
        <v>33</v>
      </c>
      <c r="C211" s="21"/>
      <c r="D211" s="22">
        <v>3000</v>
      </c>
      <c r="E211" s="22">
        <v>3000</v>
      </c>
      <c r="F211" s="21"/>
      <c r="G211" s="21"/>
      <c r="H211" s="25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Ekonomska klasifikacija</vt:lpstr>
      <vt:lpstr>Prihodi i rashodi prema izv fin</vt:lpstr>
      <vt:lpstr>Rashodi prema funkcijskoj k </vt:lpstr>
      <vt:lpstr>Izvještaj prema org k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Krešimir Mrčela</dc:creator>
  <cp:lastModifiedBy>Ana Skračić Vračar</cp:lastModifiedBy>
  <cp:lastPrinted>2025-07-28T06:50:45Z</cp:lastPrinted>
  <dcterms:created xsi:type="dcterms:W3CDTF">2025-07-28T07:01:37Z</dcterms:created>
  <dcterms:modified xsi:type="dcterms:W3CDTF">2025-09-05T10:30:18Z</dcterms:modified>
</cp:coreProperties>
</file>