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vrdavakulture-my.sharepoint.com/personal/marina_tvrdjava-kulture_hr/Documents/"/>
    </mc:Choice>
  </mc:AlternateContent>
  <xr:revisionPtr revIDLastSave="0" documentId="8_{B9327E32-DB2F-4D59-96FA-39BBC3149D1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Area" localSheetId="6">'POSEBNI DIO'!$A$5:$I$312</definedName>
    <definedName name="_xlnm.Print_Area" localSheetId="2">'Prihodi i rashodi po izvorima'!$A$9:$D$21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H29" i="3"/>
  <c r="G28" i="3"/>
  <c r="H28" i="3"/>
  <c r="H25" i="3"/>
  <c r="G25" i="3"/>
  <c r="G16" i="3"/>
  <c r="H16" i="3"/>
  <c r="G15" i="3"/>
  <c r="H15" i="3"/>
  <c r="F29" i="3"/>
  <c r="F28" i="3"/>
  <c r="F16" i="3"/>
  <c r="F15" i="3"/>
  <c r="B52" i="8"/>
  <c r="E29" i="3"/>
  <c r="F26" i="3"/>
  <c r="G26" i="3"/>
  <c r="H26" i="3"/>
  <c r="E26" i="3"/>
  <c r="E25" i="3"/>
  <c r="F22" i="3"/>
  <c r="G22" i="3"/>
  <c r="H22" i="3"/>
  <c r="E22" i="3"/>
  <c r="D27" i="3"/>
  <c r="D23" i="3"/>
  <c r="D12" i="3"/>
  <c r="C36" i="8"/>
  <c r="B36" i="8"/>
  <c r="C34" i="8"/>
  <c r="B34" i="8"/>
  <c r="C32" i="8"/>
  <c r="B32" i="8"/>
  <c r="C29" i="8"/>
  <c r="B29" i="8"/>
  <c r="C27" i="8"/>
  <c r="B27" i="8"/>
  <c r="G41" i="3"/>
  <c r="H41" i="3"/>
  <c r="F41" i="3"/>
  <c r="F6" i="7"/>
  <c r="H6" i="7"/>
  <c r="I6" i="7"/>
  <c r="E6" i="7"/>
  <c r="I293" i="7"/>
  <c r="H293" i="7"/>
  <c r="G293" i="7"/>
  <c r="I132" i="7"/>
  <c r="H132" i="7"/>
  <c r="G132" i="7"/>
  <c r="F34" i="10"/>
  <c r="F43" i="3"/>
  <c r="G43" i="3"/>
  <c r="H43" i="3"/>
  <c r="E43" i="3"/>
  <c r="E23" i="3"/>
  <c r="D39" i="3"/>
  <c r="D44" i="3"/>
  <c r="F13" i="10" s="1"/>
  <c r="C60" i="8"/>
  <c r="C20" i="8"/>
  <c r="D20" i="8"/>
  <c r="E20" i="8"/>
  <c r="F20" i="8"/>
  <c r="C18" i="8"/>
  <c r="E21" i="3" s="1"/>
  <c r="D18" i="8"/>
  <c r="F21" i="3" s="1"/>
  <c r="C16" i="8"/>
  <c r="C13" i="8"/>
  <c r="E12" i="3" s="1"/>
  <c r="C11" i="8"/>
  <c r="C50" i="8"/>
  <c r="C48" i="8"/>
  <c r="C62" i="8"/>
  <c r="D62" i="8"/>
  <c r="E62" i="8"/>
  <c r="F62" i="8"/>
  <c r="C58" i="8"/>
  <c r="D58" i="8"/>
  <c r="E58" i="8"/>
  <c r="F58" i="8"/>
  <c r="C55" i="8"/>
  <c r="C53" i="8"/>
  <c r="C46" i="8"/>
  <c r="C43" i="8"/>
  <c r="C41" i="8"/>
  <c r="B62" i="8"/>
  <c r="B60" i="8"/>
  <c r="B58" i="8"/>
  <c r="B55" i="8"/>
  <c r="B53" i="8"/>
  <c r="B50" i="8"/>
  <c r="B48" i="8"/>
  <c r="B46" i="8"/>
  <c r="B43" i="8"/>
  <c r="B41" i="8"/>
  <c r="B20" i="8"/>
  <c r="B18" i="8"/>
  <c r="B16" i="8"/>
  <c r="B13" i="8"/>
  <c r="B11" i="8"/>
  <c r="H27" i="7"/>
  <c r="G73" i="7"/>
  <c r="G72" i="7" s="1"/>
  <c r="G27" i="7"/>
  <c r="F305" i="7"/>
  <c r="F293" i="7"/>
  <c r="F249" i="7"/>
  <c r="F248" i="7" s="1"/>
  <c r="F230" i="7" s="1"/>
  <c r="F229" i="7" s="1"/>
  <c r="F228" i="7" s="1"/>
  <c r="G98" i="7"/>
  <c r="H98" i="7"/>
  <c r="I98" i="7"/>
  <c r="F98" i="7"/>
  <c r="F86" i="7"/>
  <c r="G78" i="7"/>
  <c r="H78" i="7"/>
  <c r="I78" i="7"/>
  <c r="F78" i="7"/>
  <c r="E285" i="7"/>
  <c r="E284" i="7" s="1"/>
  <c r="E283" i="7" s="1"/>
  <c r="E281" i="7"/>
  <c r="E278" i="7"/>
  <c r="E277" i="7" s="1"/>
  <c r="E271" i="7"/>
  <c r="E269" i="7"/>
  <c r="E266" i="7"/>
  <c r="E263" i="7"/>
  <c r="E261" i="7"/>
  <c r="E256" i="7"/>
  <c r="E255" i="7" s="1"/>
  <c r="E254" i="7" s="1"/>
  <c r="E249" i="7"/>
  <c r="E248" i="7" s="1"/>
  <c r="E242" i="7"/>
  <c r="G228" i="7"/>
  <c r="H228" i="7"/>
  <c r="I228" i="7"/>
  <c r="E252" i="7"/>
  <c r="E240" i="7"/>
  <c r="E237" i="7"/>
  <c r="E234" i="7"/>
  <c r="E232" i="7"/>
  <c r="E226" i="7"/>
  <c r="E225" i="7" s="1"/>
  <c r="E224" i="7" s="1"/>
  <c r="E222" i="7"/>
  <c r="E217" i="7"/>
  <c r="E215" i="7"/>
  <c r="E212" i="7"/>
  <c r="E209" i="7"/>
  <c r="E207" i="7"/>
  <c r="E198" i="7"/>
  <c r="E193" i="7"/>
  <c r="E191" i="7"/>
  <c r="E188" i="7"/>
  <c r="E202" i="7"/>
  <c r="E201" i="7" s="1"/>
  <c r="E200" i="7" s="1"/>
  <c r="E185" i="7"/>
  <c r="E183" i="7"/>
  <c r="E291" i="7"/>
  <c r="F291" i="7"/>
  <c r="G291" i="7"/>
  <c r="G290" i="7" s="1"/>
  <c r="H291" i="7"/>
  <c r="I291" i="7"/>
  <c r="E293" i="7"/>
  <c r="E297" i="7"/>
  <c r="F297" i="7"/>
  <c r="G297" i="7"/>
  <c r="H297" i="7"/>
  <c r="I297" i="7"/>
  <c r="E303" i="7"/>
  <c r="E302" i="7" s="1"/>
  <c r="E301" i="7" s="1"/>
  <c r="E300" i="7" s="1"/>
  <c r="F303" i="7"/>
  <c r="G303" i="7"/>
  <c r="H303" i="7"/>
  <c r="I303" i="7"/>
  <c r="I302" i="7" s="1"/>
  <c r="E311" i="7"/>
  <c r="E310" i="7" s="1"/>
  <c r="E309" i="7" s="1"/>
  <c r="E308" i="7" s="1"/>
  <c r="E305" i="7" s="1"/>
  <c r="F311" i="7"/>
  <c r="F310" i="7" s="1"/>
  <c r="F309" i="7" s="1"/>
  <c r="F308" i="7" s="1"/>
  <c r="G311" i="7"/>
  <c r="G310" i="7" s="1"/>
  <c r="G309" i="7" s="1"/>
  <c r="G308" i="7" s="1"/>
  <c r="H311" i="7"/>
  <c r="H310" i="7" s="1"/>
  <c r="H309" i="7" s="1"/>
  <c r="H308" i="7" s="1"/>
  <c r="I311" i="7"/>
  <c r="I310" i="7" s="1"/>
  <c r="I309" i="7" s="1"/>
  <c r="I308" i="7" s="1"/>
  <c r="E11" i="3" l="1"/>
  <c r="D11" i="3"/>
  <c r="D10" i="3" s="1"/>
  <c r="D38" i="3"/>
  <c r="C52" i="8"/>
  <c r="H290" i="7"/>
  <c r="I290" i="7"/>
  <c r="I289" i="7" s="1"/>
  <c r="I288" i="7" s="1"/>
  <c r="F12" i="10"/>
  <c r="H289" i="7"/>
  <c r="H288" i="7" s="1"/>
  <c r="C10" i="8"/>
  <c r="C40" i="8"/>
  <c r="B40" i="8"/>
  <c r="B10" i="8"/>
  <c r="F302" i="7"/>
  <c r="F301" i="7" s="1"/>
  <c r="F300" i="7" s="1"/>
  <c r="I301" i="7"/>
  <c r="I300" i="7" s="1"/>
  <c r="H302" i="7"/>
  <c r="H301" i="7" s="1"/>
  <c r="H300" i="7" s="1"/>
  <c r="G302" i="7"/>
  <c r="G301" i="7" s="1"/>
  <c r="G300" i="7" s="1"/>
  <c r="E260" i="7"/>
  <c r="E265" i="7"/>
  <c r="E231" i="7"/>
  <c r="E236" i="7"/>
  <c r="E206" i="7"/>
  <c r="E211" i="7"/>
  <c r="E182" i="7"/>
  <c r="E187" i="7"/>
  <c r="E290" i="7"/>
  <c r="E289" i="7" s="1"/>
  <c r="E288" i="7" s="1"/>
  <c r="E287" i="7" s="1"/>
  <c r="G289" i="7"/>
  <c r="G288" i="7" s="1"/>
  <c r="G287" i="7" s="1"/>
  <c r="F290" i="7"/>
  <c r="F289" i="7" s="1"/>
  <c r="F288" i="7" s="1"/>
  <c r="F9" i="10" l="1"/>
  <c r="B26" i="8"/>
  <c r="C26" i="8"/>
  <c r="H287" i="7"/>
  <c r="F287" i="7"/>
  <c r="E10" i="3"/>
  <c r="G9" i="10"/>
  <c r="I287" i="7"/>
  <c r="E259" i="7"/>
  <c r="E258" i="7" s="1"/>
  <c r="E230" i="7"/>
  <c r="E229" i="7" s="1"/>
  <c r="E181" i="7"/>
  <c r="E180" i="7" s="1"/>
  <c r="E205" i="7"/>
  <c r="E204" i="7" s="1"/>
  <c r="E228" i="7" l="1"/>
  <c r="E179" i="7"/>
  <c r="F167" i="7" l="1"/>
  <c r="G167" i="7"/>
  <c r="H167" i="7"/>
  <c r="I167" i="7"/>
  <c r="E167" i="7"/>
  <c r="E98" i="7"/>
  <c r="E94" i="7"/>
  <c r="E132" i="7"/>
  <c r="E104" i="7"/>
  <c r="F70" i="7"/>
  <c r="F69" i="7" s="1"/>
  <c r="F68" i="7" s="1"/>
  <c r="G70" i="7"/>
  <c r="G69" i="7" s="1"/>
  <c r="G68" i="7" s="1"/>
  <c r="D56" i="8" s="1"/>
  <c r="D55" i="8" s="1"/>
  <c r="H70" i="7"/>
  <c r="H69" i="7" s="1"/>
  <c r="H68" i="7" s="1"/>
  <c r="E56" i="8" s="1"/>
  <c r="E55" i="8" s="1"/>
  <c r="I70" i="7"/>
  <c r="I69" i="7" s="1"/>
  <c r="I68" i="7" s="1"/>
  <c r="F56" i="8" s="1"/>
  <c r="F55" i="8" s="1"/>
  <c r="E70" i="7"/>
  <c r="E69" i="7" s="1"/>
  <c r="E68" i="7" s="1"/>
  <c r="E23" i="7"/>
  <c r="I177" i="7"/>
  <c r="I176" i="7" s="1"/>
  <c r="H177" i="7"/>
  <c r="H176" i="7" s="1"/>
  <c r="G177" i="7"/>
  <c r="G176" i="7" s="1"/>
  <c r="F177" i="7"/>
  <c r="F176" i="7" s="1"/>
  <c r="E177" i="7"/>
  <c r="E176" i="7" s="1"/>
  <c r="I174" i="7"/>
  <c r="I173" i="7" s="1"/>
  <c r="H174" i="7"/>
  <c r="H173" i="7" s="1"/>
  <c r="G174" i="7"/>
  <c r="G173" i="7" s="1"/>
  <c r="F174" i="7"/>
  <c r="F173" i="7" s="1"/>
  <c r="E174" i="7"/>
  <c r="E173" i="7" s="1"/>
  <c r="I170" i="7"/>
  <c r="I169" i="7" s="1"/>
  <c r="H170" i="7"/>
  <c r="H169" i="7" s="1"/>
  <c r="G170" i="7"/>
  <c r="G169" i="7" s="1"/>
  <c r="F170" i="7"/>
  <c r="F169" i="7" s="1"/>
  <c r="E170" i="7"/>
  <c r="E169" i="7" s="1"/>
  <c r="I157" i="7"/>
  <c r="H157" i="7"/>
  <c r="G157" i="7"/>
  <c r="F157" i="7"/>
  <c r="E157" i="7"/>
  <c r="I152" i="7"/>
  <c r="H152" i="7"/>
  <c r="G152" i="7"/>
  <c r="F152" i="7"/>
  <c r="E152" i="7"/>
  <c r="I150" i="7"/>
  <c r="H150" i="7"/>
  <c r="G150" i="7"/>
  <c r="F150" i="7"/>
  <c r="E150" i="7"/>
  <c r="I147" i="7"/>
  <c r="H147" i="7"/>
  <c r="G147" i="7"/>
  <c r="F147" i="7"/>
  <c r="E147" i="7"/>
  <c r="I145" i="7"/>
  <c r="H145" i="7"/>
  <c r="G145" i="7"/>
  <c r="F145" i="7"/>
  <c r="E145" i="7"/>
  <c r="I143" i="7"/>
  <c r="H143" i="7"/>
  <c r="G143" i="7"/>
  <c r="F143" i="7"/>
  <c r="E143" i="7"/>
  <c r="I138" i="7"/>
  <c r="H138" i="7"/>
  <c r="H131" i="7" s="1"/>
  <c r="G138" i="7"/>
  <c r="G131" i="7" s="1"/>
  <c r="F138" i="7"/>
  <c r="E138" i="7"/>
  <c r="F132" i="7"/>
  <c r="I128" i="7"/>
  <c r="I127" i="7" s="1"/>
  <c r="H128" i="7"/>
  <c r="H127" i="7" s="1"/>
  <c r="G128" i="7"/>
  <c r="G127" i="7" s="1"/>
  <c r="G126" i="7" s="1"/>
  <c r="D61" i="8" s="1"/>
  <c r="F128" i="7"/>
  <c r="F127" i="7" s="1"/>
  <c r="E128" i="7"/>
  <c r="E127" i="7" s="1"/>
  <c r="I122" i="7"/>
  <c r="I121" i="7" s="1"/>
  <c r="H42" i="3" s="1"/>
  <c r="H122" i="7"/>
  <c r="H121" i="7" s="1"/>
  <c r="G42" i="3" s="1"/>
  <c r="G122" i="7"/>
  <c r="G121" i="7" s="1"/>
  <c r="F122" i="7"/>
  <c r="F121" i="7" s="1"/>
  <c r="E42" i="3" s="1"/>
  <c r="E122" i="7"/>
  <c r="E121" i="7" s="1"/>
  <c r="I116" i="7"/>
  <c r="H116" i="7"/>
  <c r="G116" i="7"/>
  <c r="F116" i="7"/>
  <c r="E116" i="7"/>
  <c r="I114" i="7"/>
  <c r="H114" i="7"/>
  <c r="G114" i="7"/>
  <c r="F114" i="7"/>
  <c r="E114" i="7"/>
  <c r="I104" i="7"/>
  <c r="H104" i="7"/>
  <c r="G104" i="7"/>
  <c r="F104" i="7"/>
  <c r="I94" i="7"/>
  <c r="H94" i="7"/>
  <c r="G94" i="7"/>
  <c r="F94" i="7"/>
  <c r="I91" i="7"/>
  <c r="H91" i="7"/>
  <c r="G91" i="7"/>
  <c r="F91" i="7"/>
  <c r="E91" i="7"/>
  <c r="I89" i="7"/>
  <c r="H89" i="7"/>
  <c r="G89" i="7"/>
  <c r="F89" i="7"/>
  <c r="E89" i="7"/>
  <c r="I86" i="7"/>
  <c r="H86" i="7"/>
  <c r="G86" i="7"/>
  <c r="E86" i="7"/>
  <c r="I77" i="7"/>
  <c r="I76" i="7" s="1"/>
  <c r="H77" i="7"/>
  <c r="H76" i="7" s="1"/>
  <c r="G77" i="7"/>
  <c r="G76" i="7" s="1"/>
  <c r="F77" i="7"/>
  <c r="F76" i="7" s="1"/>
  <c r="F75" i="7" s="1"/>
  <c r="E78" i="7"/>
  <c r="E77" i="7" s="1"/>
  <c r="E76" i="7" s="1"/>
  <c r="E75" i="7" s="1"/>
  <c r="I66" i="7"/>
  <c r="H66" i="7"/>
  <c r="G66" i="7"/>
  <c r="F66" i="7"/>
  <c r="E66" i="7"/>
  <c r="I62" i="7"/>
  <c r="H62" i="7"/>
  <c r="G62" i="7"/>
  <c r="F62" i="7"/>
  <c r="E62" i="7"/>
  <c r="E57" i="7" s="1"/>
  <c r="E56" i="7" s="1"/>
  <c r="I60" i="7"/>
  <c r="H60" i="7"/>
  <c r="G60" i="7"/>
  <c r="F60" i="7"/>
  <c r="E60" i="7"/>
  <c r="I58" i="7"/>
  <c r="H58" i="7"/>
  <c r="G58" i="7"/>
  <c r="F58" i="7"/>
  <c r="E58" i="7"/>
  <c r="I53" i="7"/>
  <c r="H53" i="7"/>
  <c r="G53" i="7"/>
  <c r="F53" i="7"/>
  <c r="E53" i="7"/>
  <c r="I48" i="7"/>
  <c r="H48" i="7"/>
  <c r="G48" i="7"/>
  <c r="F48" i="7"/>
  <c r="E48" i="7"/>
  <c r="I44" i="7"/>
  <c r="I43" i="7" s="1"/>
  <c r="H44" i="7"/>
  <c r="H43" i="7" s="1"/>
  <c r="G44" i="7"/>
  <c r="G43" i="7" s="1"/>
  <c r="F44" i="7"/>
  <c r="F43" i="7" s="1"/>
  <c r="E44" i="7"/>
  <c r="E43" i="7" s="1"/>
  <c r="I38" i="7"/>
  <c r="H38" i="7"/>
  <c r="G38" i="7"/>
  <c r="F38" i="7"/>
  <c r="E38" i="7"/>
  <c r="I36" i="7"/>
  <c r="H36" i="7"/>
  <c r="G36" i="7"/>
  <c r="F36" i="7"/>
  <c r="E36" i="7"/>
  <c r="I27" i="7"/>
  <c r="F27" i="7"/>
  <c r="E27" i="7"/>
  <c r="I23" i="7"/>
  <c r="H23" i="7"/>
  <c r="G23" i="7"/>
  <c r="F23" i="7"/>
  <c r="I19" i="7"/>
  <c r="H19" i="7"/>
  <c r="G19" i="7"/>
  <c r="F19" i="7"/>
  <c r="E19" i="7"/>
  <c r="I16" i="7"/>
  <c r="H16" i="7"/>
  <c r="G16" i="7"/>
  <c r="F16" i="7"/>
  <c r="E16" i="7"/>
  <c r="I14" i="7"/>
  <c r="H14" i="7"/>
  <c r="G14" i="7"/>
  <c r="F14" i="7"/>
  <c r="E14" i="7"/>
  <c r="I11" i="7"/>
  <c r="H11" i="7"/>
  <c r="G11" i="7"/>
  <c r="F11" i="7"/>
  <c r="E11" i="7"/>
  <c r="D60" i="8" l="1"/>
  <c r="F131" i="7"/>
  <c r="E45" i="3"/>
  <c r="F45" i="3"/>
  <c r="H75" i="7"/>
  <c r="E47" i="8"/>
  <c r="E33" i="8" s="1"/>
  <c r="E32" i="8" s="1"/>
  <c r="G45" i="3"/>
  <c r="I75" i="7"/>
  <c r="F47" i="8"/>
  <c r="F33" i="8" s="1"/>
  <c r="F32" i="8" s="1"/>
  <c r="F42" i="3"/>
  <c r="H126" i="7"/>
  <c r="E61" i="8" s="1"/>
  <c r="H10" i="7"/>
  <c r="G40" i="3" s="1"/>
  <c r="H45" i="3"/>
  <c r="G75" i="7"/>
  <c r="D47" i="8"/>
  <c r="D33" i="8" s="1"/>
  <c r="D32" i="8" s="1"/>
  <c r="G18" i="7"/>
  <c r="F93" i="7"/>
  <c r="G10" i="7"/>
  <c r="I57" i="7"/>
  <c r="I56" i="7" s="1"/>
  <c r="F85" i="7"/>
  <c r="F57" i="7"/>
  <c r="F56" i="7" s="1"/>
  <c r="F55" i="7" s="1"/>
  <c r="G57" i="7"/>
  <c r="G56" i="7" s="1"/>
  <c r="H57" i="7"/>
  <c r="H56" i="7" s="1"/>
  <c r="I149" i="7"/>
  <c r="F149" i="7"/>
  <c r="G149" i="7"/>
  <c r="H149" i="7"/>
  <c r="E149" i="7"/>
  <c r="E93" i="7"/>
  <c r="E55" i="7"/>
  <c r="G47" i="7"/>
  <c r="I18" i="7"/>
  <c r="E47" i="7"/>
  <c r="E42" i="7" s="1"/>
  <c r="I47" i="7"/>
  <c r="H47" i="7"/>
  <c r="H18" i="7"/>
  <c r="I10" i="7"/>
  <c r="H40" i="3" s="1"/>
  <c r="F126" i="7"/>
  <c r="I131" i="7"/>
  <c r="I126" i="7" s="1"/>
  <c r="F61" i="8" s="1"/>
  <c r="H93" i="7"/>
  <c r="F47" i="7"/>
  <c r="H85" i="7"/>
  <c r="H142" i="7"/>
  <c r="I172" i="7"/>
  <c r="F18" i="7"/>
  <c r="E131" i="7"/>
  <c r="E126" i="7" s="1"/>
  <c r="E172" i="7"/>
  <c r="G172" i="7"/>
  <c r="E18" i="7"/>
  <c r="G85" i="7"/>
  <c r="E85" i="7"/>
  <c r="I85" i="7"/>
  <c r="G93" i="7"/>
  <c r="I93" i="7"/>
  <c r="G142" i="7"/>
  <c r="F142" i="7"/>
  <c r="E142" i="7"/>
  <c r="I142" i="7"/>
  <c r="F172" i="7"/>
  <c r="F10" i="7"/>
  <c r="E40" i="3" s="1"/>
  <c r="H172" i="7"/>
  <c r="E10" i="7"/>
  <c r="E60" i="8" l="1"/>
  <c r="F60" i="8"/>
  <c r="F40" i="3"/>
  <c r="E41" i="3"/>
  <c r="E39" i="3" s="1"/>
  <c r="F46" i="8"/>
  <c r="F17" i="8"/>
  <c r="F16" i="8" s="1"/>
  <c r="H23" i="3" s="1"/>
  <c r="I55" i="7"/>
  <c r="F44" i="8"/>
  <c r="F30" i="8" s="1"/>
  <c r="F29" i="8" s="1"/>
  <c r="E46" i="8"/>
  <c r="E17" i="8"/>
  <c r="E16" i="8" s="1"/>
  <c r="G23" i="3" s="1"/>
  <c r="H55" i="7"/>
  <c r="E44" i="8"/>
  <c r="E30" i="8" s="1"/>
  <c r="E29" i="8" s="1"/>
  <c r="F42" i="7"/>
  <c r="E46" i="3"/>
  <c r="E44" i="3" s="1"/>
  <c r="I42" i="7"/>
  <c r="F54" i="8" s="1"/>
  <c r="F53" i="8" s="1"/>
  <c r="F52" i="8" s="1"/>
  <c r="H46" i="3"/>
  <c r="H44" i="3" s="1"/>
  <c r="J13" i="10" s="1"/>
  <c r="G42" i="7"/>
  <c r="D54" i="8" s="1"/>
  <c r="D53" i="8" s="1"/>
  <c r="D52" i="8" s="1"/>
  <c r="F46" i="3"/>
  <c r="F44" i="3" s="1"/>
  <c r="H13" i="10" s="1"/>
  <c r="H84" i="7"/>
  <c r="E49" i="8" s="1"/>
  <c r="E35" i="8" s="1"/>
  <c r="E34" i="8" s="1"/>
  <c r="D17" i="8"/>
  <c r="D16" i="8" s="1"/>
  <c r="F23" i="3" s="1"/>
  <c r="D46" i="8"/>
  <c r="G55" i="7"/>
  <c r="D44" i="8"/>
  <c r="D30" i="8" s="1"/>
  <c r="D29" i="8" s="1"/>
  <c r="H39" i="3"/>
  <c r="H42" i="7"/>
  <c r="E54" i="8" s="1"/>
  <c r="E53" i="8" s="1"/>
  <c r="G46" i="3"/>
  <c r="G44" i="3" s="1"/>
  <c r="I13" i="10" s="1"/>
  <c r="H9" i="7"/>
  <c r="G39" i="3"/>
  <c r="H141" i="7"/>
  <c r="I9" i="7"/>
  <c r="G9" i="7"/>
  <c r="E141" i="7"/>
  <c r="E140" i="7" s="1"/>
  <c r="E84" i="7"/>
  <c r="E83" i="7" s="1"/>
  <c r="I84" i="7"/>
  <c r="E9" i="7"/>
  <c r="E8" i="7" s="1"/>
  <c r="F9" i="7"/>
  <c r="F141" i="7"/>
  <c r="F140" i="7" s="1"/>
  <c r="G141" i="7"/>
  <c r="F84" i="7"/>
  <c r="F83" i="7" s="1"/>
  <c r="I141" i="7"/>
  <c r="G84" i="7"/>
  <c r="G38" i="3" l="1"/>
  <c r="J12" i="10"/>
  <c r="H38" i="3"/>
  <c r="G12" i="10"/>
  <c r="E38" i="3"/>
  <c r="E52" i="8"/>
  <c r="F39" i="3"/>
  <c r="F38" i="3" s="1"/>
  <c r="G13" i="10"/>
  <c r="H83" i="7"/>
  <c r="D43" i="8"/>
  <c r="D14" i="8"/>
  <c r="D13" i="8" s="1"/>
  <c r="F12" i="3" s="1"/>
  <c r="E14" i="8"/>
  <c r="E13" i="8" s="1"/>
  <c r="G12" i="3" s="1"/>
  <c r="E43" i="8"/>
  <c r="I8" i="7"/>
  <c r="F42" i="8"/>
  <c r="F28" i="8" s="1"/>
  <c r="F27" i="8" s="1"/>
  <c r="D49" i="8"/>
  <c r="G83" i="7"/>
  <c r="I140" i="7"/>
  <c r="F51" i="8"/>
  <c r="H140" i="7"/>
  <c r="E51" i="8"/>
  <c r="E48" i="8"/>
  <c r="E19" i="8"/>
  <c r="E18" i="8" s="1"/>
  <c r="G21" i="3" s="1"/>
  <c r="F43" i="8"/>
  <c r="F14" i="8"/>
  <c r="F13" i="8" s="1"/>
  <c r="H12" i="3" s="1"/>
  <c r="G140" i="7"/>
  <c r="D51" i="8"/>
  <c r="F8" i="7"/>
  <c r="F7" i="7" s="1"/>
  <c r="C12" i="5" s="1"/>
  <c r="H8" i="7"/>
  <c r="H7" i="7" s="1"/>
  <c r="E12" i="5" s="1"/>
  <c r="E11" i="5" s="1"/>
  <c r="E10" i="5" s="1"/>
  <c r="E42" i="8"/>
  <c r="E28" i="8" s="1"/>
  <c r="E27" i="8" s="1"/>
  <c r="I83" i="7"/>
  <c r="F49" i="8"/>
  <c r="F35" i="8" s="1"/>
  <c r="F34" i="8" s="1"/>
  <c r="G8" i="7"/>
  <c r="D42" i="8"/>
  <c r="D28" i="8" s="1"/>
  <c r="D27" i="8" s="1"/>
  <c r="I12" i="10"/>
  <c r="E7" i="7"/>
  <c r="B12" i="5" s="1"/>
  <c r="I7" i="7"/>
  <c r="F12" i="5" s="1"/>
  <c r="F11" i="5" s="1"/>
  <c r="F10" i="5" s="1"/>
  <c r="E50" i="8" l="1"/>
  <c r="E37" i="8"/>
  <c r="E36" i="8" s="1"/>
  <c r="E26" i="8"/>
  <c r="F50" i="8"/>
  <c r="F37" i="8"/>
  <c r="F36" i="8" s="1"/>
  <c r="F26" i="8" s="1"/>
  <c r="D50" i="8"/>
  <c r="D37" i="8"/>
  <c r="D36" i="8" s="1"/>
  <c r="D48" i="8"/>
  <c r="D35" i="8"/>
  <c r="D34" i="8" s="1"/>
  <c r="D26" i="8" s="1"/>
  <c r="H12" i="10"/>
  <c r="H11" i="10" s="1"/>
  <c r="G7" i="7"/>
  <c r="E12" i="8"/>
  <c r="E11" i="8" s="1"/>
  <c r="E41" i="8"/>
  <c r="E40" i="8" s="1"/>
  <c r="F12" i="8"/>
  <c r="F11" i="8" s="1"/>
  <c r="F41" i="8"/>
  <c r="D41" i="8"/>
  <c r="D12" i="8"/>
  <c r="D11" i="8" s="1"/>
  <c r="F48" i="8"/>
  <c r="F19" i="8"/>
  <c r="F18" i="8" s="1"/>
  <c r="H21" i="3" s="1"/>
  <c r="J21" i="10"/>
  <c r="I21" i="10"/>
  <c r="H21" i="10"/>
  <c r="G21" i="10"/>
  <c r="F21" i="10"/>
  <c r="J11" i="10"/>
  <c r="I11" i="10"/>
  <c r="G11" i="10"/>
  <c r="F11" i="10"/>
  <c r="G8" i="10"/>
  <c r="F8" i="10"/>
  <c r="D40" i="8" l="1"/>
  <c r="D12" i="5"/>
  <c r="D11" i="5" s="1"/>
  <c r="D10" i="5" s="1"/>
  <c r="G6" i="7"/>
  <c r="F27" i="3"/>
  <c r="F11" i="3" s="1"/>
  <c r="F10" i="3" s="1"/>
  <c r="D10" i="8"/>
  <c r="F40" i="8"/>
  <c r="H27" i="3"/>
  <c r="H11" i="3" s="1"/>
  <c r="F10" i="8"/>
  <c r="F14" i="10"/>
  <c r="F22" i="10" s="1"/>
  <c r="G27" i="3"/>
  <c r="G11" i="3" s="1"/>
  <c r="E10" i="8"/>
  <c r="G14" i="10"/>
  <c r="G22" i="10" l="1"/>
  <c r="G36" i="10"/>
  <c r="F28" i="10"/>
  <c r="G27" i="10" s="1"/>
  <c r="F36" i="10"/>
  <c r="F37" i="10" s="1"/>
  <c r="G34" i="10" s="1"/>
  <c r="H10" i="3"/>
  <c r="J9" i="10"/>
  <c r="J8" i="10" s="1"/>
  <c r="J14" i="10" s="1"/>
  <c r="J36" i="10" s="1"/>
  <c r="G10" i="3"/>
  <c r="I9" i="10"/>
  <c r="I8" i="10" s="1"/>
  <c r="I14" i="10" s="1"/>
  <c r="I22" i="10" s="1"/>
  <c r="H9" i="10"/>
  <c r="H8" i="10" s="1"/>
  <c r="H14" i="10" s="1"/>
  <c r="H22" i="10" s="1"/>
  <c r="F29" i="10" l="1"/>
  <c r="G37" i="10"/>
  <c r="H34" i="10" s="1"/>
  <c r="J22" i="10"/>
  <c r="H36" i="10"/>
  <c r="I36" i="10"/>
  <c r="G28" i="10"/>
  <c r="H27" i="10" s="1"/>
  <c r="H28" i="10" s="1"/>
  <c r="I27" i="10" s="1"/>
  <c r="I28" i="10" s="1"/>
  <c r="H37" i="10" l="1"/>
  <c r="I34" i="10" s="1"/>
  <c r="I37" i="10" s="1"/>
  <c r="I29" i="10"/>
  <c r="J27" i="10"/>
  <c r="J28" i="10" s="1"/>
  <c r="J29" i="10" s="1"/>
  <c r="G29" i="10"/>
  <c r="H29" i="10"/>
  <c r="J34" i="10" l="1"/>
  <c r="J37" i="10" s="1"/>
</calcChain>
</file>

<file path=xl/sharedStrings.xml><?xml version="1.0" encoding="utf-8"?>
<sst xmlns="http://schemas.openxmlformats.org/spreadsheetml/2006/main" count="537" uniqueCount="184">
  <si>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</si>
  <si>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</si>
  <si>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</si>
  <si>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</si>
  <si>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</si>
  <si>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</si>
  <si>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</si>
  <si>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</si>
  <si>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</si>
  <si>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</si>
  <si>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</si>
  <si>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</si>
  <si>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</si>
  <si>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</si>
  <si>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</si>
  <si>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</si>
  <si>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</si>
  <si>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</si>
  <si>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</si>
  <si>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</si>
  <si>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</si>
  <si>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</si>
  <si>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</si>
  <si>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</si>
  <si>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</si>
  <si>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</si>
  <si>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</si>
  <si>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</si>
  <si>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</si>
  <si>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</si>
  <si>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</si>
  <si>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</si>
  <si>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</si>
  <si>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</si>
  <si>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</si>
  <si>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</si>
  <si>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</si>
  <si>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</si>
  <si>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</si>
  <si>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</si>
  <si>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</si>
  <si>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</si>
  <si>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</si>
  <si>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</si>
  <si>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</si>
  <si>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</si>
  <si>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</si>
  <si>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</si>
  <si>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</si>
  <si>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</si>
  <si>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</si>
  <si>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</si>
  <si>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</si>
  <si>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</si>
  <si>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</si>
  <si>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</si>
  <si>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</si>
  <si>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</si>
  <si>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</si>
  <si>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</si>
  <si>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</si>
  <si>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</si>
  <si>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</si>
  <si>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</si>
  <si>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</si>
  <si>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</si>
  <si>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</si>
  <si>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</si>
  <si>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</si>
  <si>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</si>
  <si>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</si>
  <si>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</si>
  <si>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</si>
  <si>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Plan 2024.</t>
  </si>
  <si>
    <t>Projekcija 2025.</t>
  </si>
  <si>
    <t>Projekcija 2026.</t>
  </si>
  <si>
    <t>TVRĐAVA KULTURE ŠIBENIK</t>
  </si>
  <si>
    <t>REDOVNA DJELATNOST</t>
  </si>
  <si>
    <t>Izvor financiranja 11</t>
  </si>
  <si>
    <t>Opći prihodi i primici</t>
  </si>
  <si>
    <t>Izvor financiranja 21</t>
  </si>
  <si>
    <t>Pomoći iz proračuna</t>
  </si>
  <si>
    <t>Izvor financiranja 31</t>
  </si>
  <si>
    <t>Donacije</t>
  </si>
  <si>
    <t>Izvor financiranja 445</t>
  </si>
  <si>
    <t>Ostali prihodi za posebne namjene</t>
  </si>
  <si>
    <t>Financijski rashodi</t>
  </si>
  <si>
    <t>Izvor financiranja 71</t>
  </si>
  <si>
    <t>Vlastiti prihodi</t>
  </si>
  <si>
    <t>Tekući projekt 15500103</t>
  </si>
  <si>
    <t>Projekt Emoundergrounds</t>
  </si>
  <si>
    <t>Izvor financiranja 26</t>
  </si>
  <si>
    <t>Sredstva EU</t>
  </si>
  <si>
    <t>Tekući projekt 15500104</t>
  </si>
  <si>
    <t>Projekt Fortitde</t>
  </si>
  <si>
    <t>ADVENTURA</t>
  </si>
  <si>
    <t>08 Rekreacija,kultura i religija</t>
  </si>
  <si>
    <t>082 Služba kulture</t>
  </si>
  <si>
    <t>Plaće za redovan rad</t>
  </si>
  <si>
    <t>Plaće za prekovremeni rad</t>
  </si>
  <si>
    <t>Ostali rashodi za zaposlene</t>
  </si>
  <si>
    <t>Službena putovanja</t>
  </si>
  <si>
    <t>Uredski materijal i ostali materijalni rashodi</t>
  </si>
  <si>
    <t xml:space="preserve"> Usluge promidžbe i informiranja</t>
  </si>
  <si>
    <t>Zdravstvene i veterinarske usluge</t>
  </si>
  <si>
    <t>Intelektualne i osobne usluge</t>
  </si>
  <si>
    <t>Ostale usluge</t>
  </si>
  <si>
    <t>Reprezentacija</t>
  </si>
  <si>
    <t>Ostali nespomenuti rashodi poslovanja</t>
  </si>
  <si>
    <t>Bankarske usluge i usluge platnog prometa</t>
  </si>
  <si>
    <t>Uredska oprema i namještaj</t>
  </si>
  <si>
    <t xml:space="preserve"> Intelektualne i osobne usluge</t>
  </si>
  <si>
    <t xml:space="preserve"> Reprezentacija</t>
  </si>
  <si>
    <t xml:space="preserve"> Ostali nespomenuti rashodi poslovanja</t>
  </si>
  <si>
    <t>Materijal i sirovine</t>
  </si>
  <si>
    <t>Plaće (bruto)</t>
  </si>
  <si>
    <t>Doprinosi na plaće</t>
  </si>
  <si>
    <t>Naknade troškova zaposlenima</t>
  </si>
  <si>
    <t>Rashodi za usluge</t>
  </si>
  <si>
    <t>Naknade troškova osobama izvan radnog odnosa</t>
  </si>
  <si>
    <t>Nematerijalna imovina</t>
  </si>
  <si>
    <t>Postrojenja i oprema</t>
  </si>
  <si>
    <t>Rashodi za materijal i energiju</t>
  </si>
  <si>
    <t>Usluge promidžbe i informiranja</t>
  </si>
  <si>
    <t>Doprinosi na obvezno zdravstveno osiguranje</t>
  </si>
  <si>
    <t>Naknade za prijevoz</t>
  </si>
  <si>
    <t>Stručno usavršavanje zaposlenika</t>
  </si>
  <si>
    <t>Materijal i dijelovi za tekuće i investicijsko održavanje</t>
  </si>
  <si>
    <t>Usluge telefona, pošte i prijevoza</t>
  </si>
  <si>
    <t>Usluge tekućeg i investicijskog održavanja</t>
  </si>
  <si>
    <t>Komunalne usluge</t>
  </si>
  <si>
    <t>Zakupnine i najamnine</t>
  </si>
  <si>
    <t>Računalne usluge</t>
  </si>
  <si>
    <t>Premije osiguranja</t>
  </si>
  <si>
    <t>Licence</t>
  </si>
  <si>
    <t>Ostala prava</t>
  </si>
  <si>
    <t>Komunikacijska oprema</t>
  </si>
  <si>
    <t>Oprema za održavanje i zaštitu</t>
  </si>
  <si>
    <t>Uređaji, strojevi i oprema za posebne namjene</t>
  </si>
  <si>
    <t>Ulaganje u računalne programe</t>
  </si>
  <si>
    <t>Energija</t>
  </si>
  <si>
    <t>Sitni inventar i autogume</t>
  </si>
  <si>
    <t>Službena radna i zaštitna odjeća</t>
  </si>
  <si>
    <t>Pristojbe i naknade</t>
  </si>
  <si>
    <t>Ostali financijski rashodi</t>
  </si>
  <si>
    <t>Negativne tečajne razlike</t>
  </si>
  <si>
    <t>Zatezne kamate</t>
  </si>
  <si>
    <t>Sportska i glazbena oprema</t>
  </si>
  <si>
    <t>Tekuće pomoći inozemnim vladama</t>
  </si>
  <si>
    <t>Ulaganja u računalne programe</t>
  </si>
  <si>
    <t>Tekuće pomoći temeljem prijenosa EU sredstava</t>
  </si>
  <si>
    <t>Ostala  prava</t>
  </si>
  <si>
    <t>2 Pomoći</t>
  </si>
  <si>
    <t>26 Sredstva iz EU</t>
  </si>
  <si>
    <t>3 Donacije</t>
  </si>
  <si>
    <t>31 Donacije</t>
  </si>
  <si>
    <t>445 Ostali prihodi za posebne namjene</t>
  </si>
  <si>
    <t>71 Vlastiti prihodi</t>
  </si>
  <si>
    <t>21 Pomoći iz džavnog proračuna</t>
  </si>
  <si>
    <t xml:space="preserve">RASHODI POSLOVANJA </t>
  </si>
  <si>
    <t>RASHODI ZA NABAVU NEFINANCIJSKE IMOVINE</t>
  </si>
  <si>
    <t>2 Pomoći iz proračuna</t>
  </si>
  <si>
    <t>7 Ostali i vlastiti prihodi</t>
  </si>
  <si>
    <t>21 Pomoći iz državnog proračuna</t>
  </si>
  <si>
    <t>Prihodi od imovine</t>
  </si>
  <si>
    <t xml:space="preserve">Prihodi od upravnih i administrativnih pristojbi, pristojbi po posebnim propisima i naknadama </t>
  </si>
  <si>
    <t>Prihodi od prodaje proizvoda i robe te pruženih usluga i prihodi od donacija te povrati po protestiranim jamstvima</t>
  </si>
  <si>
    <t>Pomoći dane u inozemstvo i unutar opće države</t>
  </si>
  <si>
    <t>Rashodi ta nabavu proizvedene dugotrajne imovine</t>
  </si>
  <si>
    <t>Pomoći inozemnim vladama</t>
  </si>
  <si>
    <t>Nematerijalna proizvedena imovina</t>
  </si>
  <si>
    <t>Kapitalne pomoći prorač.korisnicima iz proračuna koji im nije nadležan</t>
  </si>
  <si>
    <t>Tekuće pomoći prorač. korisnicima iz državnog proračuna koji im nije nadležan</t>
  </si>
  <si>
    <t>Ostali nespomenuti prihodi</t>
  </si>
  <si>
    <t xml:space="preserve">Prihodi od prodaje proizvoda i robe </t>
  </si>
  <si>
    <t>Tekuće donacije</t>
  </si>
  <si>
    <t>Prihodi iz nadležnog proračuna za financiranje rashoda poslovanja</t>
  </si>
  <si>
    <t>Prihodi iz nadležnog proračuna za financiranje rashoda za nabavu nefinancijske imovine</t>
  </si>
  <si>
    <t>Tekuće pomoći od institucija i tijela EU</t>
  </si>
  <si>
    <t>Tekuće pomoći iz državnog proračuna temeljem prijenosa EU sredstava</t>
  </si>
  <si>
    <t>Kapitalne pomoći iz državnog proračuna temeljem prijenosa EU sredstava</t>
  </si>
  <si>
    <t>Prihodi od pozitivnih tečajnih razlika</t>
  </si>
  <si>
    <t>Prihodi od pruženih usluga</t>
  </si>
  <si>
    <t>Tekuće pomoći od inozemnih vlada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</si>
</sst>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_-* #,##0.00\ [$kn-41A]_-;\-* #,##0.00\ [$kn-41A]_-;_-* &quot;-&quot;??\ [$kn-41A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8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164" fontId="6" fillId="5" borderId="3" xfId="1" applyNumberFormat="1" applyFont="1" applyFill="1" applyBorder="1" applyAlignment="1">
      <alignment horizontal="right"/>
    </xf>
    <xf numFmtId="0" fontId="16" fillId="6" borderId="4" xfId="0" applyFont="1" applyFill="1" applyBorder="1" applyAlignment="1">
      <alignment horizontal="left" vertical="center" wrapText="1"/>
    </xf>
    <xf numFmtId="164" fontId="16" fillId="6" borderId="3" xfId="1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horizontal="left" vertical="center" wrapText="1"/>
    </xf>
    <xf numFmtId="164" fontId="22" fillId="2" borderId="3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 wrapText="1"/>
    </xf>
    <xf numFmtId="164" fontId="23" fillId="2" borderId="3" xfId="1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left" vertical="center" wrapText="1" indent="1"/>
    </xf>
    <xf numFmtId="0" fontId="24" fillId="2" borderId="2" xfId="0" applyFont="1" applyFill="1" applyBorder="1" applyAlignment="1">
      <alignment horizontal="left" vertical="center" wrapText="1" indent="1"/>
    </xf>
    <xf numFmtId="0" fontId="24" fillId="2" borderId="4" xfId="0" applyFont="1" applyFill="1" applyBorder="1" applyAlignment="1">
      <alignment horizontal="left" vertical="center" wrapText="1" indent="1"/>
    </xf>
    <xf numFmtId="0" fontId="24" fillId="2" borderId="4" xfId="0" applyFont="1" applyFill="1" applyBorder="1" applyAlignment="1">
      <alignment horizontal="left" vertical="center" wrapText="1"/>
    </xf>
    <xf numFmtId="164" fontId="24" fillId="2" borderId="3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64" fontId="23" fillId="2" borderId="3" xfId="1" applyNumberFormat="1" applyFont="1" applyFill="1" applyBorder="1" applyAlignment="1">
      <alignment vertical="center"/>
    </xf>
    <xf numFmtId="164" fontId="3" fillId="6" borderId="3" xfId="1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/>
    </xf>
    <xf numFmtId="0" fontId="1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6" fillId="2" borderId="3" xfId="1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 wrapText="1"/>
    </xf>
    <xf numFmtId="0" fontId="9" fillId="7" borderId="6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horizontal="left" wrapText="1"/>
    </xf>
    <xf numFmtId="165" fontId="6" fillId="5" borderId="4" xfId="0" applyNumberFormat="1" applyFont="1" applyFill="1" applyBorder="1" applyAlignment="1">
      <alignment horizontal="right"/>
    </xf>
    <xf numFmtId="164" fontId="6" fillId="5" borderId="4" xfId="0" applyNumberFormat="1" applyFont="1" applyFill="1" applyBorder="1" applyAlignment="1">
      <alignment horizontal="right"/>
    </xf>
    <xf numFmtId="164" fontId="3" fillId="5" borderId="3" xfId="1" applyNumberFormat="1" applyFont="1" applyFill="1" applyBorder="1" applyAlignment="1">
      <alignment horizontal="right"/>
    </xf>
    <xf numFmtId="164" fontId="3" fillId="6" borderId="4" xfId="0" applyNumberFormat="1" applyFont="1" applyFill="1" applyBorder="1" applyAlignment="1">
      <alignment horizontal="right"/>
    </xf>
    <xf numFmtId="165" fontId="3" fillId="6" borderId="4" xfId="0" applyNumberFormat="1" applyFont="1" applyFill="1" applyBorder="1" applyAlignment="1">
      <alignment horizontal="right"/>
    </xf>
    <xf numFmtId="165" fontId="24" fillId="2" borderId="4" xfId="0" applyNumberFormat="1" applyFont="1" applyFill="1" applyBorder="1" applyAlignment="1">
      <alignment horizontal="right"/>
    </xf>
    <xf numFmtId="164" fontId="24" fillId="2" borderId="4" xfId="0" applyNumberFormat="1" applyFont="1" applyFill="1" applyBorder="1" applyAlignment="1">
      <alignment horizontal="right"/>
    </xf>
    <xf numFmtId="165" fontId="23" fillId="2" borderId="4" xfId="0" applyNumberFormat="1" applyFont="1" applyFill="1" applyBorder="1" applyAlignment="1">
      <alignment horizontal="right"/>
    </xf>
    <xf numFmtId="164" fontId="23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165" fontId="3" fillId="2" borderId="4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0" fontId="25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16" fillId="6" borderId="4" xfId="0" applyNumberFormat="1" applyFont="1" applyFill="1" applyBorder="1" applyAlignment="1">
      <alignment horizontal="right"/>
    </xf>
    <xf numFmtId="164" fontId="0" fillId="0" borderId="0" xfId="0" applyNumberFormat="1"/>
    <xf numFmtId="164" fontId="3" fillId="2" borderId="4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64" fontId="27" fillId="2" borderId="3" xfId="1" applyNumberFormat="1" applyFont="1" applyFill="1" applyBorder="1" applyAlignment="1">
      <alignment horizontal="right"/>
    </xf>
    <xf numFmtId="0" fontId="27" fillId="7" borderId="0" xfId="0" applyFont="1" applyFill="1" applyAlignment="1">
      <alignment horizontal="left" wrapText="1"/>
    </xf>
    <xf numFmtId="0" fontId="31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wrapText="1"/>
    </xf>
    <xf numFmtId="164" fontId="30" fillId="0" borderId="0" xfId="0" applyNumberFormat="1" applyFont="1"/>
    <xf numFmtId="0" fontId="2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3" fillId="2" borderId="4" xfId="0" applyNumberFormat="1" applyFont="1" applyFill="1" applyBorder="1" applyAlignment="1">
      <alignment horizontal="right" wrapText="1"/>
    </xf>
    <xf numFmtId="0" fontId="6" fillId="8" borderId="3" xfId="0" applyFont="1" applyFill="1" applyBorder="1" applyAlignment="1">
      <alignment horizontal="left" vertical="center" wrapText="1"/>
    </xf>
    <xf numFmtId="3" fontId="6" fillId="8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3" fontId="0" fillId="0" borderId="3" xfId="0" applyNumberFormat="1" applyBorder="1"/>
    <xf numFmtId="0" fontId="9" fillId="2" borderId="3" xfId="0" quotePrefix="1" applyFont="1" applyFill="1" applyBorder="1" applyAlignment="1">
      <alignment horizontal="lef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7" workbookViewId="0">
      <selection activeCell="H38" sqref="H3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66" t="s">
        <v>31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66" t="s">
        <v>18</v>
      </c>
      <c r="B3" s="166"/>
      <c r="C3" s="166"/>
      <c r="D3" s="166"/>
      <c r="E3" s="166"/>
      <c r="F3" s="166"/>
      <c r="G3" s="166"/>
      <c r="H3" s="166"/>
      <c r="I3" s="179"/>
      <c r="J3" s="179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66" t="s">
        <v>24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3" t="s">
        <v>36</v>
      </c>
    </row>
    <row r="7" spans="1:10" ht="25.5" x14ac:dyDescent="0.25">
      <c r="A7" s="26"/>
      <c r="B7" s="27"/>
      <c r="C7" s="27"/>
      <c r="D7" s="28"/>
      <c r="E7" s="29"/>
      <c r="F7" s="3" t="s">
        <v>37</v>
      </c>
      <c r="G7" s="3" t="s">
        <v>35</v>
      </c>
      <c r="H7" s="3" t="s">
        <v>45</v>
      </c>
      <c r="I7" s="3" t="s">
        <v>46</v>
      </c>
      <c r="J7" s="3" t="s">
        <v>47</v>
      </c>
    </row>
    <row r="8" spans="1:10" x14ac:dyDescent="0.25">
      <c r="A8" s="171" t="s">
        <v>0</v>
      </c>
      <c r="B8" s="165"/>
      <c r="C8" s="165"/>
      <c r="D8" s="165"/>
      <c r="E8" s="180"/>
      <c r="F8" s="30">
        <f>F9+F10</f>
        <v>2795554</v>
      </c>
      <c r="G8" s="30">
        <f t="shared" ref="G8:J8" si="0">G9+G10</f>
        <v>3250000</v>
      </c>
      <c r="H8" s="30">
        <f t="shared" si="0"/>
        <v>3029000</v>
      </c>
      <c r="I8" s="30">
        <f t="shared" si="0"/>
        <v>3298000</v>
      </c>
      <c r="J8" s="30">
        <f t="shared" si="0"/>
        <v>3397000</v>
      </c>
    </row>
    <row r="9" spans="1:10" x14ac:dyDescent="0.25">
      <c r="A9" s="181" t="s">
        <v>39</v>
      </c>
      <c r="B9" s="182"/>
      <c r="C9" s="182"/>
      <c r="D9" s="182"/>
      <c r="E9" s="178"/>
      <c r="F9" s="31">
        <f>' Račun prihoda i rashoda'!D11</f>
        <v>2795554</v>
      </c>
      <c r="G9" s="31">
        <f>' Račun prihoda i rashoda'!E11</f>
        <v>3250000</v>
      </c>
      <c r="H9" s="31">
        <f>' Račun prihoda i rashoda'!F11</f>
        <v>3029000</v>
      </c>
      <c r="I9" s="31">
        <f>' Račun prihoda i rashoda'!G11</f>
        <v>3298000</v>
      </c>
      <c r="J9" s="31">
        <f>' Račun prihoda i rashoda'!H11</f>
        <v>3397000</v>
      </c>
    </row>
    <row r="10" spans="1:10" x14ac:dyDescent="0.25">
      <c r="A10" s="177" t="s">
        <v>40</v>
      </c>
      <c r="B10" s="178"/>
      <c r="C10" s="178"/>
      <c r="D10" s="178"/>
      <c r="E10" s="178"/>
      <c r="F10" s="31"/>
      <c r="G10" s="31"/>
      <c r="H10" s="31"/>
      <c r="I10" s="31"/>
      <c r="J10" s="31"/>
    </row>
    <row r="11" spans="1:10" x14ac:dyDescent="0.25">
      <c r="A11" s="34" t="s">
        <v>1</v>
      </c>
      <c r="B11" s="42"/>
      <c r="C11" s="42"/>
      <c r="D11" s="42"/>
      <c r="E11" s="42"/>
      <c r="F11" s="30">
        <f>F12+F13</f>
        <v>2791349</v>
      </c>
      <c r="G11" s="30">
        <f t="shared" ref="G11:J11" si="1">G12+G13</f>
        <v>3242031</v>
      </c>
      <c r="H11" s="30">
        <f t="shared" si="1"/>
        <v>3028000</v>
      </c>
      <c r="I11" s="30">
        <f t="shared" si="1"/>
        <v>3297000</v>
      </c>
      <c r="J11" s="30">
        <f t="shared" si="1"/>
        <v>3391000</v>
      </c>
    </row>
    <row r="12" spans="1:10" x14ac:dyDescent="0.25">
      <c r="A12" s="183" t="s">
        <v>41</v>
      </c>
      <c r="B12" s="182"/>
      <c r="C12" s="182"/>
      <c r="D12" s="182"/>
      <c r="E12" s="182"/>
      <c r="F12" s="31">
        <f>' Račun prihoda i rashoda'!D39</f>
        <v>2193969</v>
      </c>
      <c r="G12" s="31">
        <f>' Račun prihoda i rashoda'!E39</f>
        <v>2917031</v>
      </c>
      <c r="H12" s="31">
        <f>' Račun prihoda i rashoda'!F39</f>
        <v>2701000</v>
      </c>
      <c r="I12" s="31">
        <f>' Račun prihoda i rashoda'!G39</f>
        <v>3119000</v>
      </c>
      <c r="J12" s="31">
        <f>' Račun prihoda i rashoda'!H39</f>
        <v>3210000</v>
      </c>
    </row>
    <row r="13" spans="1:10" x14ac:dyDescent="0.25">
      <c r="A13" s="177" t="s">
        <v>42</v>
      </c>
      <c r="B13" s="178"/>
      <c r="C13" s="178"/>
      <c r="D13" s="178"/>
      <c r="E13" s="178"/>
      <c r="F13" s="31">
        <f>' Račun prihoda i rashoda'!D44</f>
        <v>597380</v>
      </c>
      <c r="G13" s="31">
        <f>' Račun prihoda i rashoda'!E44</f>
        <v>325000</v>
      </c>
      <c r="H13" s="31">
        <f>' Račun prihoda i rashoda'!F44</f>
        <v>327000</v>
      </c>
      <c r="I13" s="31">
        <f>' Račun prihoda i rashoda'!G44</f>
        <v>178000</v>
      </c>
      <c r="J13" s="31">
        <f>' Račun prihoda i rashoda'!H44</f>
        <v>181000</v>
      </c>
    </row>
    <row r="14" spans="1:10" x14ac:dyDescent="0.25">
      <c r="A14" s="164" t="s">
        <v>65</v>
      </c>
      <c r="B14" s="165"/>
      <c r="C14" s="165"/>
      <c r="D14" s="165"/>
      <c r="E14" s="165"/>
      <c r="F14" s="30">
        <f>F8-F11</f>
        <v>4205</v>
      </c>
      <c r="G14" s="30">
        <f t="shared" ref="G14:J14" si="2">G8-G11</f>
        <v>7969</v>
      </c>
      <c r="H14" s="30">
        <f t="shared" si="2"/>
        <v>1000</v>
      </c>
      <c r="I14" s="30">
        <f t="shared" si="2"/>
        <v>1000</v>
      </c>
      <c r="J14" s="30">
        <f t="shared" si="2"/>
        <v>6000</v>
      </c>
    </row>
    <row r="15" spans="1:10" ht="18" x14ac:dyDescent="0.25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166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0" ht="18" x14ac:dyDescent="0.25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6"/>
      <c r="B18" s="27"/>
      <c r="C18" s="27"/>
      <c r="D18" s="28"/>
      <c r="E18" s="29"/>
      <c r="F18" s="3" t="s">
        <v>37</v>
      </c>
      <c r="G18" s="3" t="s">
        <v>35</v>
      </c>
      <c r="H18" s="3" t="s">
        <v>45</v>
      </c>
      <c r="I18" s="3" t="s">
        <v>46</v>
      </c>
      <c r="J18" s="3" t="s">
        <v>47</v>
      </c>
    </row>
    <row r="19" spans="1:10" x14ac:dyDescent="0.25">
      <c r="A19" s="177" t="s">
        <v>43</v>
      </c>
      <c r="B19" s="178"/>
      <c r="C19" s="178"/>
      <c r="D19" s="178"/>
      <c r="E19" s="178"/>
      <c r="F19" s="31"/>
      <c r="G19" s="31">
        <v>0</v>
      </c>
      <c r="H19" s="31">
        <v>0</v>
      </c>
      <c r="I19" s="31">
        <v>0</v>
      </c>
      <c r="J19" s="43">
        <v>0</v>
      </c>
    </row>
    <row r="20" spans="1:10" x14ac:dyDescent="0.25">
      <c r="A20" s="177" t="s">
        <v>44</v>
      </c>
      <c r="B20" s="178"/>
      <c r="C20" s="178"/>
      <c r="D20" s="178"/>
      <c r="E20" s="178"/>
      <c r="F20" s="31"/>
      <c r="G20" s="31">
        <v>0</v>
      </c>
      <c r="H20" s="31">
        <v>0</v>
      </c>
      <c r="I20" s="31">
        <v>0</v>
      </c>
      <c r="J20" s="43">
        <v>0</v>
      </c>
    </row>
    <row r="21" spans="1:10" x14ac:dyDescent="0.25">
      <c r="A21" s="164" t="s">
        <v>2</v>
      </c>
      <c r="B21" s="165"/>
      <c r="C21" s="165"/>
      <c r="D21" s="165"/>
      <c r="E21" s="165"/>
      <c r="F21" s="30">
        <f>F19-F20</f>
        <v>0</v>
      </c>
      <c r="G21" s="30">
        <f t="shared" ref="G21:J21" si="3">G19-G20</f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</row>
    <row r="22" spans="1:10" x14ac:dyDescent="0.25">
      <c r="A22" s="164" t="s">
        <v>66</v>
      </c>
      <c r="B22" s="165"/>
      <c r="C22" s="165"/>
      <c r="D22" s="165"/>
      <c r="E22" s="165"/>
      <c r="F22" s="30">
        <f>F14+F21</f>
        <v>4205</v>
      </c>
      <c r="G22" s="30">
        <f t="shared" ref="G22:J22" si="4">G14+G21</f>
        <v>7969</v>
      </c>
      <c r="H22" s="30">
        <f t="shared" si="4"/>
        <v>1000</v>
      </c>
      <c r="I22" s="30">
        <f t="shared" si="4"/>
        <v>1000</v>
      </c>
      <c r="J22" s="30">
        <f t="shared" si="4"/>
        <v>6000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166" t="s">
        <v>67</v>
      </c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ht="15.75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5.5" x14ac:dyDescent="0.25">
      <c r="A26" s="26"/>
      <c r="B26" s="27"/>
      <c r="C26" s="27"/>
      <c r="D26" s="28"/>
      <c r="E26" s="29"/>
      <c r="F26" s="3" t="s">
        <v>37</v>
      </c>
      <c r="G26" s="3" t="s">
        <v>35</v>
      </c>
      <c r="H26" s="3" t="s">
        <v>45</v>
      </c>
      <c r="I26" s="3" t="s">
        <v>46</v>
      </c>
      <c r="J26" s="3" t="s">
        <v>47</v>
      </c>
    </row>
    <row r="27" spans="1:10" ht="15" customHeight="1" x14ac:dyDescent="0.25">
      <c r="A27" s="168" t="s">
        <v>68</v>
      </c>
      <c r="B27" s="169"/>
      <c r="C27" s="169"/>
      <c r="D27" s="169"/>
      <c r="E27" s="170"/>
      <c r="F27" s="44">
        <v>31098.85</v>
      </c>
      <c r="G27" s="44">
        <f>F28</f>
        <v>35303.85</v>
      </c>
      <c r="H27" s="44">
        <f>G28</f>
        <v>43272.85</v>
      </c>
      <c r="I27" s="44">
        <f>H28</f>
        <v>44272.85</v>
      </c>
      <c r="J27" s="45">
        <f>I28</f>
        <v>45272.85</v>
      </c>
    </row>
    <row r="28" spans="1:10" ht="15" customHeight="1" x14ac:dyDescent="0.25">
      <c r="A28" s="164" t="s">
        <v>69</v>
      </c>
      <c r="B28" s="165"/>
      <c r="C28" s="165"/>
      <c r="D28" s="165"/>
      <c r="E28" s="165"/>
      <c r="F28" s="46">
        <f>F22+F27</f>
        <v>35303.85</v>
      </c>
      <c r="G28" s="46">
        <f>G22+G27</f>
        <v>43272.85</v>
      </c>
      <c r="H28" s="46">
        <f t="shared" ref="H28:J28" si="5">H22+H27</f>
        <v>44272.85</v>
      </c>
      <c r="I28" s="46">
        <f t="shared" si="5"/>
        <v>45272.85</v>
      </c>
      <c r="J28" s="47">
        <f t="shared" si="5"/>
        <v>51272.85</v>
      </c>
    </row>
    <row r="29" spans="1:10" ht="45" customHeight="1" x14ac:dyDescent="0.25">
      <c r="A29" s="171" t="s">
        <v>70</v>
      </c>
      <c r="B29" s="172"/>
      <c r="C29" s="172"/>
      <c r="D29" s="172"/>
      <c r="E29" s="173"/>
      <c r="F29" s="46">
        <f>F14+F21+F27-F28</f>
        <v>0</v>
      </c>
      <c r="G29" s="46">
        <f t="shared" ref="G29:J29" si="6">G14+G21+G27-G28</f>
        <v>0</v>
      </c>
      <c r="H29" s="46">
        <f t="shared" si="6"/>
        <v>0</v>
      </c>
      <c r="I29" s="46">
        <f t="shared" si="6"/>
        <v>0</v>
      </c>
      <c r="J29" s="47">
        <f t="shared" si="6"/>
        <v>0</v>
      </c>
    </row>
    <row r="30" spans="1:10" ht="15.75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x14ac:dyDescent="0.25">
      <c r="A31" s="174" t="s">
        <v>64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18" x14ac:dyDescent="0.25">
      <c r="A32" s="50"/>
      <c r="B32" s="51"/>
      <c r="C32" s="51"/>
      <c r="D32" s="51"/>
      <c r="E32" s="51"/>
      <c r="F32" s="51"/>
      <c r="G32" s="51"/>
      <c r="H32" s="52"/>
      <c r="I32" s="52"/>
      <c r="J32" s="52"/>
    </row>
    <row r="33" spans="1:10" ht="25.5" x14ac:dyDescent="0.25">
      <c r="A33" s="53"/>
      <c r="B33" s="54"/>
      <c r="C33" s="54"/>
      <c r="D33" s="55"/>
      <c r="E33" s="56"/>
      <c r="F33" s="57" t="s">
        <v>37</v>
      </c>
      <c r="G33" s="57" t="s">
        <v>35</v>
      </c>
      <c r="H33" s="57" t="s">
        <v>45</v>
      </c>
      <c r="I33" s="57" t="s">
        <v>46</v>
      </c>
      <c r="J33" s="57" t="s">
        <v>47</v>
      </c>
    </row>
    <row r="34" spans="1:10" x14ac:dyDescent="0.25">
      <c r="A34" s="168" t="s">
        <v>68</v>
      </c>
      <c r="B34" s="169"/>
      <c r="C34" s="169"/>
      <c r="D34" s="169"/>
      <c r="E34" s="170"/>
      <c r="F34" s="44">
        <f>F27</f>
        <v>31098.85</v>
      </c>
      <c r="G34" s="44">
        <f>F37</f>
        <v>35303.85</v>
      </c>
      <c r="H34" s="44">
        <f>G37</f>
        <v>43272.85</v>
      </c>
      <c r="I34" s="44">
        <f>H37</f>
        <v>44272.85</v>
      </c>
      <c r="J34" s="44">
        <f>I37</f>
        <v>45272.85</v>
      </c>
    </row>
    <row r="35" spans="1:10" ht="28.5" customHeight="1" x14ac:dyDescent="0.25">
      <c r="A35" s="168" t="s">
        <v>71</v>
      </c>
      <c r="B35" s="169"/>
      <c r="C35" s="169"/>
      <c r="D35" s="169"/>
      <c r="E35" s="170"/>
      <c r="F35" s="44">
        <v>0</v>
      </c>
      <c r="G35" s="44">
        <v>0</v>
      </c>
      <c r="H35" s="44">
        <v>0</v>
      </c>
      <c r="I35" s="44">
        <v>0</v>
      </c>
      <c r="J35" s="45">
        <v>0</v>
      </c>
    </row>
    <row r="36" spans="1:10" x14ac:dyDescent="0.25">
      <c r="A36" s="168" t="s">
        <v>72</v>
      </c>
      <c r="B36" s="175"/>
      <c r="C36" s="175"/>
      <c r="D36" s="175"/>
      <c r="E36" s="176"/>
      <c r="F36" s="44">
        <f>F22</f>
        <v>4205</v>
      </c>
      <c r="G36" s="44">
        <f>G14</f>
        <v>7969</v>
      </c>
      <c r="H36" s="44">
        <f t="shared" ref="H36:J36" si="7">H14</f>
        <v>1000</v>
      </c>
      <c r="I36" s="44">
        <f t="shared" si="7"/>
        <v>1000</v>
      </c>
      <c r="J36" s="44">
        <f t="shared" si="7"/>
        <v>6000</v>
      </c>
    </row>
    <row r="37" spans="1:10" ht="15" customHeight="1" x14ac:dyDescent="0.25">
      <c r="A37" s="164" t="s">
        <v>69</v>
      </c>
      <c r="B37" s="165"/>
      <c r="C37" s="165"/>
      <c r="D37" s="165"/>
      <c r="E37" s="165"/>
      <c r="F37" s="32">
        <f>F34-F35+F36</f>
        <v>35303.85</v>
      </c>
      <c r="G37" s="32">
        <f t="shared" ref="G37:J37" si="8">G34-G35+G36</f>
        <v>43272.85</v>
      </c>
      <c r="H37" s="32">
        <f t="shared" si="8"/>
        <v>44272.85</v>
      </c>
      <c r="I37" s="32">
        <f t="shared" si="8"/>
        <v>45272.85</v>
      </c>
      <c r="J37" s="58">
        <f t="shared" si="8"/>
        <v>51272.85</v>
      </c>
    </row>
    <row r="38" spans="1:10" ht="17.25" customHeight="1" x14ac:dyDescent="0.25"/>
    <row r="39" spans="1:10" x14ac:dyDescent="0.25">
      <c r="A39" s="162" t="s">
        <v>38</v>
      </c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tabSelected="1" topLeftCell="A22" workbookViewId="0">
      <selection activeCell="H23" sqref="H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30.140625" customWidth="1"/>
    <col min="4" max="8" width="25.28515625" customWidth="1"/>
  </cols>
  <sheetData>
    <row r="1" spans="1:11" ht="42" customHeight="1" x14ac:dyDescent="0.25">
      <c r="A1" s="166" t="s">
        <v>31</v>
      </c>
      <c r="B1" s="166"/>
      <c r="C1" s="166"/>
      <c r="D1" s="166"/>
      <c r="E1" s="166"/>
      <c r="F1" s="166"/>
      <c r="G1" s="166"/>
      <c r="H1" s="166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</row>
    <row r="3" spans="1:11" ht="15.75" customHeight="1" x14ac:dyDescent="0.25">
      <c r="A3" s="166" t="s">
        <v>18</v>
      </c>
      <c r="B3" s="166"/>
      <c r="C3" s="166"/>
      <c r="D3" s="166"/>
      <c r="E3" s="166"/>
      <c r="F3" s="166"/>
      <c r="G3" s="166"/>
      <c r="H3" s="166"/>
    </row>
    <row r="4" spans="1:11" ht="18" x14ac:dyDescent="0.25">
      <c r="A4" s="4"/>
      <c r="B4" s="4"/>
      <c r="C4" s="4"/>
      <c r="D4" s="4"/>
      <c r="E4" s="4"/>
      <c r="F4" s="4"/>
      <c r="G4" s="5"/>
      <c r="H4" s="5"/>
    </row>
    <row r="5" spans="1:11" ht="18" customHeight="1" x14ac:dyDescent="0.25">
      <c r="A5" s="166" t="s">
        <v>4</v>
      </c>
      <c r="B5" s="166"/>
      <c r="C5" s="166"/>
      <c r="D5" s="166"/>
      <c r="E5" s="166"/>
      <c r="F5" s="166"/>
      <c r="G5" s="166"/>
      <c r="H5" s="166"/>
    </row>
    <row r="6" spans="1:11" ht="18" x14ac:dyDescent="0.25">
      <c r="A6" s="4"/>
      <c r="B6" s="4"/>
      <c r="C6" s="4"/>
      <c r="D6" s="4"/>
      <c r="E6" s="4"/>
      <c r="F6" s="4"/>
      <c r="G6" s="5"/>
      <c r="H6" s="5"/>
    </row>
    <row r="7" spans="1:11" ht="15.75" customHeight="1" x14ac:dyDescent="0.25">
      <c r="A7" s="166" t="s">
        <v>48</v>
      </c>
      <c r="B7" s="166"/>
      <c r="C7" s="166"/>
      <c r="D7" s="166"/>
      <c r="E7" s="166"/>
      <c r="F7" s="166"/>
      <c r="G7" s="166"/>
      <c r="H7" s="166"/>
    </row>
    <row r="8" spans="1:11" ht="18" x14ac:dyDescent="0.25">
      <c r="A8" s="4"/>
      <c r="B8" s="4"/>
      <c r="C8" s="4"/>
      <c r="D8" s="4"/>
      <c r="E8" s="4"/>
      <c r="F8" s="4"/>
      <c r="G8" s="5"/>
      <c r="H8" s="5"/>
    </row>
    <row r="9" spans="1:11" ht="25.5" x14ac:dyDescent="0.25">
      <c r="A9" s="18" t="s">
        <v>5</v>
      </c>
      <c r="B9" s="17" t="s">
        <v>6</v>
      </c>
      <c r="C9" s="17" t="s">
        <v>3</v>
      </c>
      <c r="D9" s="17" t="s">
        <v>34</v>
      </c>
      <c r="E9" s="18" t="s">
        <v>35</v>
      </c>
      <c r="F9" s="18" t="s">
        <v>32</v>
      </c>
      <c r="G9" s="18" t="s">
        <v>26</v>
      </c>
      <c r="H9" s="18" t="s">
        <v>33</v>
      </c>
    </row>
    <row r="10" spans="1:11" x14ac:dyDescent="0.25">
      <c r="A10" s="36"/>
      <c r="B10" s="37"/>
      <c r="C10" s="35" t="s">
        <v>0</v>
      </c>
      <c r="D10" s="147">
        <f>D11</f>
        <v>2795554</v>
      </c>
      <c r="E10" s="147">
        <f t="shared" ref="E10:H10" si="0">E11</f>
        <v>3250000</v>
      </c>
      <c r="F10" s="147">
        <f t="shared" si="0"/>
        <v>3029000</v>
      </c>
      <c r="G10" s="147">
        <f t="shared" si="0"/>
        <v>3298000</v>
      </c>
      <c r="H10" s="147">
        <f t="shared" si="0"/>
        <v>3397000</v>
      </c>
    </row>
    <row r="11" spans="1:11" ht="15.75" customHeight="1" x14ac:dyDescent="0.25">
      <c r="A11" s="11">
        <v>6</v>
      </c>
      <c r="B11" s="11"/>
      <c r="C11" s="11" t="s">
        <v>7</v>
      </c>
      <c r="D11" s="146">
        <f>D12+D19+D21+D23+D27</f>
        <v>2795554</v>
      </c>
      <c r="E11" s="146">
        <f>E12+E19+E21+E23+E27</f>
        <v>3250000</v>
      </c>
      <c r="F11" s="146">
        <f>F12+F19+F21+F23+F27</f>
        <v>3029000</v>
      </c>
      <c r="G11" s="146">
        <f>G12+G19+G21+G23+G27</f>
        <v>3298000</v>
      </c>
      <c r="H11" s="146">
        <f>H12+H19+H21+H23+H27</f>
        <v>3397000</v>
      </c>
    </row>
    <row r="12" spans="1:11" ht="38.25" x14ac:dyDescent="0.25">
      <c r="A12" s="11"/>
      <c r="B12" s="11">
        <v>63</v>
      </c>
      <c r="C12" s="11" t="s">
        <v>27</v>
      </c>
      <c r="D12" s="146">
        <f>SUM(D14:D18)</f>
        <v>690658</v>
      </c>
      <c r="E12" s="145">
        <f>'Prihodi i rashodi po izvorima'!C13</f>
        <v>837000</v>
      </c>
      <c r="F12" s="145">
        <f>'Prihodi i rashodi po izvorima'!D13</f>
        <v>110000</v>
      </c>
      <c r="G12" s="145">
        <f>'Prihodi i rashodi po izvorima'!E13</f>
        <v>35000</v>
      </c>
      <c r="H12" s="145">
        <f>'Prihodi i rashodi po izvorima'!F13</f>
        <v>35000</v>
      </c>
    </row>
    <row r="13" spans="1:11" ht="25.5" x14ac:dyDescent="0.25">
      <c r="A13" s="11"/>
      <c r="B13" s="15">
        <v>6311</v>
      </c>
      <c r="C13" s="15" t="s">
        <v>183</v>
      </c>
      <c r="D13" s="8"/>
      <c r="E13" s="9">
        <v>236000</v>
      </c>
      <c r="F13" s="9">
        <v>0</v>
      </c>
      <c r="G13" s="9">
        <v>0</v>
      </c>
      <c r="H13" s="9">
        <v>0</v>
      </c>
    </row>
    <row r="14" spans="1:11" ht="25.5" x14ac:dyDescent="0.25">
      <c r="A14" s="11"/>
      <c r="B14" s="15">
        <v>6323</v>
      </c>
      <c r="C14" s="15" t="s">
        <v>178</v>
      </c>
      <c r="D14" s="8">
        <v>60592</v>
      </c>
      <c r="E14" s="9">
        <v>0</v>
      </c>
      <c r="F14" s="9">
        <v>0</v>
      </c>
      <c r="G14" s="9">
        <v>0</v>
      </c>
      <c r="H14" s="9">
        <v>0</v>
      </c>
      <c r="K14" s="130"/>
    </row>
    <row r="15" spans="1:11" ht="38.25" x14ac:dyDescent="0.25">
      <c r="A15" s="11"/>
      <c r="B15" s="15">
        <v>6361</v>
      </c>
      <c r="C15" s="15" t="s">
        <v>172</v>
      </c>
      <c r="D15" s="8"/>
      <c r="E15" s="9">
        <v>37080</v>
      </c>
      <c r="F15" s="9">
        <f>'Prihodi i rashodi po izvorima'!D44</f>
        <v>50000</v>
      </c>
      <c r="G15" s="9">
        <f>'Prihodi i rashodi po izvorima'!E44</f>
        <v>35000</v>
      </c>
      <c r="H15" s="9">
        <f>'Prihodi i rashodi po izvorima'!F44</f>
        <v>35000</v>
      </c>
      <c r="K15" s="130"/>
    </row>
    <row r="16" spans="1:11" ht="38.25" x14ac:dyDescent="0.25">
      <c r="A16" s="11"/>
      <c r="B16" s="15">
        <v>6362</v>
      </c>
      <c r="C16" s="15" t="s">
        <v>171</v>
      </c>
      <c r="D16" s="8">
        <v>15927</v>
      </c>
      <c r="E16" s="9"/>
      <c r="F16" s="9">
        <f>'Prihodi i rashodi po izvorima'!D56</f>
        <v>60000</v>
      </c>
      <c r="G16" s="9">
        <f>'Prihodi i rashodi po izvorima'!E56</f>
        <v>0</v>
      </c>
      <c r="H16" s="9">
        <f>'Prihodi i rashodi po izvorima'!F56</f>
        <v>0</v>
      </c>
      <c r="K16" s="130"/>
    </row>
    <row r="17" spans="1:11" ht="38.25" x14ac:dyDescent="0.25">
      <c r="A17" s="11"/>
      <c r="B17" s="15">
        <v>6381</v>
      </c>
      <c r="C17" s="15" t="s">
        <v>179</v>
      </c>
      <c r="D17" s="8">
        <v>439388</v>
      </c>
      <c r="E17" s="9">
        <v>564000</v>
      </c>
      <c r="F17" s="9">
        <v>0</v>
      </c>
      <c r="G17" s="9">
        <v>0</v>
      </c>
      <c r="H17" s="9">
        <v>0</v>
      </c>
      <c r="K17" s="130"/>
    </row>
    <row r="18" spans="1:11" ht="38.25" x14ac:dyDescent="0.25">
      <c r="A18" s="11"/>
      <c r="B18" s="15">
        <v>6382</v>
      </c>
      <c r="C18" s="15" t="s">
        <v>180</v>
      </c>
      <c r="D18" s="8">
        <v>174751</v>
      </c>
      <c r="E18" s="9">
        <v>0</v>
      </c>
      <c r="F18" s="9">
        <v>0</v>
      </c>
      <c r="G18" s="9">
        <v>0</v>
      </c>
      <c r="H18" s="9">
        <v>0</v>
      </c>
    </row>
    <row r="19" spans="1:11" x14ac:dyDescent="0.25">
      <c r="A19" s="11"/>
      <c r="B19" s="11">
        <v>64</v>
      </c>
      <c r="C19" s="11" t="s">
        <v>164</v>
      </c>
      <c r="D19" s="146">
        <v>1</v>
      </c>
      <c r="E19" s="145">
        <v>0</v>
      </c>
      <c r="F19" s="145">
        <v>0</v>
      </c>
      <c r="G19" s="145">
        <v>0</v>
      </c>
      <c r="H19" s="145">
        <v>0</v>
      </c>
    </row>
    <row r="20" spans="1:11" ht="25.5" x14ac:dyDescent="0.25">
      <c r="A20" s="11"/>
      <c r="B20" s="15">
        <v>6415</v>
      </c>
      <c r="C20" s="15" t="s">
        <v>181</v>
      </c>
      <c r="D20" s="8">
        <v>1</v>
      </c>
      <c r="E20" s="9">
        <v>0</v>
      </c>
      <c r="F20" s="9">
        <v>0</v>
      </c>
      <c r="G20" s="9">
        <v>0</v>
      </c>
      <c r="H20" s="9">
        <v>0</v>
      </c>
    </row>
    <row r="21" spans="1:11" ht="51" x14ac:dyDescent="0.25">
      <c r="A21" s="12"/>
      <c r="B21" s="24">
        <v>65</v>
      </c>
      <c r="C21" s="226" t="s">
        <v>165</v>
      </c>
      <c r="D21" s="146">
        <v>854280</v>
      </c>
      <c r="E21" s="145">
        <f>'Prihodi i rashodi po izvorima'!C18</f>
        <v>1350000</v>
      </c>
      <c r="F21" s="145">
        <f>'Prihodi i rashodi po izvorima'!D18</f>
        <v>1548000</v>
      </c>
      <c r="G21" s="145">
        <f>'Prihodi i rashodi po izvorima'!E18</f>
        <v>1439000</v>
      </c>
      <c r="H21" s="145">
        <f>'Prihodi i rashodi po izvorima'!F18</f>
        <v>1460000</v>
      </c>
    </row>
    <row r="22" spans="1:11" x14ac:dyDescent="0.25">
      <c r="A22" s="12"/>
      <c r="B22" s="12">
        <v>6526</v>
      </c>
      <c r="C22" s="150" t="s">
        <v>173</v>
      </c>
      <c r="D22" s="8">
        <v>854280</v>
      </c>
      <c r="E22" s="9">
        <f>E21</f>
        <v>1350000</v>
      </c>
      <c r="F22" s="9">
        <f t="shared" ref="F22:H22" si="1">F21</f>
        <v>1548000</v>
      </c>
      <c r="G22" s="9">
        <f t="shared" si="1"/>
        <v>1439000</v>
      </c>
      <c r="H22" s="9">
        <f t="shared" si="1"/>
        <v>1460000</v>
      </c>
    </row>
    <row r="23" spans="1:11" ht="51" x14ac:dyDescent="0.25">
      <c r="A23" s="12"/>
      <c r="B23" s="24">
        <v>66</v>
      </c>
      <c r="C23" s="226" t="s">
        <v>166</v>
      </c>
      <c r="D23" s="146">
        <f>SUM(D24:D26)</f>
        <v>212336</v>
      </c>
      <c r="E23" s="145">
        <f>'Prihodi i rashodi po izvorima'!C21+'Prihodi i rashodi po izvorima'!C17</f>
        <v>573000</v>
      </c>
      <c r="F23" s="145">
        <f>'Prihodi i rashodi po izvorima'!D16+'Prihodi i rashodi po izvorima'!D20</f>
        <v>521000</v>
      </c>
      <c r="G23" s="145">
        <f>'Prihodi i rashodi po izvorima'!E16+'Prihodi i rashodi po izvorima'!E20</f>
        <v>497000</v>
      </c>
      <c r="H23" s="145">
        <f>'Prihodi i rashodi po izvorima'!F16+'Prihodi i rashodi po izvorima'!F20</f>
        <v>517000</v>
      </c>
    </row>
    <row r="24" spans="1:11" x14ac:dyDescent="0.25">
      <c r="A24" s="12"/>
      <c r="B24" s="12">
        <v>6614</v>
      </c>
      <c r="C24" s="150" t="s">
        <v>174</v>
      </c>
      <c r="D24" s="8">
        <v>33553</v>
      </c>
      <c r="E24" s="9">
        <v>65000</v>
      </c>
      <c r="F24" s="9">
        <v>100000</v>
      </c>
      <c r="G24" s="9">
        <v>105000</v>
      </c>
      <c r="H24" s="9">
        <v>107000</v>
      </c>
    </row>
    <row r="25" spans="1:11" x14ac:dyDescent="0.25">
      <c r="A25" s="12"/>
      <c r="B25" s="12">
        <v>6615</v>
      </c>
      <c r="C25" s="150" t="s">
        <v>182</v>
      </c>
      <c r="D25" s="8">
        <v>177987</v>
      </c>
      <c r="E25" s="9">
        <f>E23-E24-E26</f>
        <v>285000</v>
      </c>
      <c r="F25" s="9">
        <v>321000</v>
      </c>
      <c r="G25" s="9">
        <f>G23-G24-G26</f>
        <v>327000</v>
      </c>
      <c r="H25" s="9">
        <f>H23-H24-H26</f>
        <v>340000</v>
      </c>
    </row>
    <row r="26" spans="1:11" x14ac:dyDescent="0.25">
      <c r="A26" s="12"/>
      <c r="B26" s="12">
        <v>6631</v>
      </c>
      <c r="C26" s="150" t="s">
        <v>175</v>
      </c>
      <c r="D26" s="8">
        <v>796</v>
      </c>
      <c r="E26" s="9">
        <f>'Prihodi i rashodi po izvorima'!C17</f>
        <v>223000</v>
      </c>
      <c r="F26" s="9">
        <f>'Prihodi i rashodi po izvorima'!D17</f>
        <v>100000</v>
      </c>
      <c r="G26" s="9">
        <f>'Prihodi i rashodi po izvorima'!E17</f>
        <v>65000</v>
      </c>
      <c r="H26" s="9">
        <f>'Prihodi i rashodi po izvorima'!F17</f>
        <v>70000</v>
      </c>
    </row>
    <row r="27" spans="1:11" ht="38.25" x14ac:dyDescent="0.25">
      <c r="A27" s="12"/>
      <c r="B27" s="24">
        <v>67</v>
      </c>
      <c r="C27" s="11" t="s">
        <v>28</v>
      </c>
      <c r="D27" s="146">
        <f>SUM(D28:D29)</f>
        <v>1038279</v>
      </c>
      <c r="E27" s="145">
        <v>490000</v>
      </c>
      <c r="F27" s="145">
        <f>'Prihodi i rashodi po izvorima'!D11</f>
        <v>850000</v>
      </c>
      <c r="G27" s="145">
        <f>'Prihodi i rashodi po izvorima'!E11</f>
        <v>1327000</v>
      </c>
      <c r="H27" s="145">
        <f>'Prihodi i rashodi po izvorima'!F11</f>
        <v>1385000</v>
      </c>
    </row>
    <row r="28" spans="1:11" ht="25.5" x14ac:dyDescent="0.25">
      <c r="A28" s="152"/>
      <c r="B28" s="224">
        <v>6711</v>
      </c>
      <c r="C28" s="15" t="s">
        <v>176</v>
      </c>
      <c r="D28" s="225">
        <v>979912</v>
      </c>
      <c r="E28" s="225">
        <v>435000</v>
      </c>
      <c r="F28" s="225">
        <f>'Prihodi i rashodi po izvorima'!D42</f>
        <v>837000</v>
      </c>
      <c r="G28" s="225">
        <f>'Prihodi i rashodi po izvorima'!E42</f>
        <v>1272000</v>
      </c>
      <c r="H28" s="225">
        <f>'Prihodi i rashodi po izvorima'!F42</f>
        <v>1327000</v>
      </c>
    </row>
    <row r="29" spans="1:11" ht="38.25" x14ac:dyDescent="0.25">
      <c r="A29" s="152"/>
      <c r="B29" s="224">
        <v>6712</v>
      </c>
      <c r="C29" s="15" t="s">
        <v>177</v>
      </c>
      <c r="D29" s="225">
        <v>58367</v>
      </c>
      <c r="E29" s="225">
        <f>'Prihodi i rashodi po izvorima'!C54</f>
        <v>55000</v>
      </c>
      <c r="F29" s="225">
        <f>'Prihodi i rashodi po izvorima'!D54</f>
        <v>13000</v>
      </c>
      <c r="G29" s="225">
        <f>'Prihodi i rashodi po izvorima'!E54</f>
        <v>55000</v>
      </c>
      <c r="H29" s="225">
        <f>'Prihodi i rashodi po izvorima'!F54</f>
        <v>58000</v>
      </c>
    </row>
    <row r="35" spans="1:8" ht="15.75" customHeight="1" x14ac:dyDescent="0.25">
      <c r="A35" s="166" t="s">
        <v>49</v>
      </c>
      <c r="B35" s="166"/>
      <c r="C35" s="166"/>
      <c r="D35" s="166"/>
      <c r="E35" s="166"/>
      <c r="F35" s="166"/>
      <c r="G35" s="166"/>
      <c r="H35" s="166"/>
    </row>
    <row r="36" spans="1:8" ht="18" x14ac:dyDescent="0.25">
      <c r="A36" s="4"/>
      <c r="B36" s="4"/>
      <c r="C36" s="4"/>
      <c r="D36" s="4"/>
      <c r="E36" s="4"/>
      <c r="F36" s="4"/>
      <c r="G36" s="5"/>
      <c r="H36" s="5"/>
    </row>
    <row r="37" spans="1:8" ht="25.5" x14ac:dyDescent="0.25">
      <c r="A37" s="18" t="s">
        <v>5</v>
      </c>
      <c r="B37" s="17" t="s">
        <v>6</v>
      </c>
      <c r="C37" s="17" t="s">
        <v>8</v>
      </c>
      <c r="D37" s="17" t="s">
        <v>34</v>
      </c>
      <c r="E37" s="18" t="s">
        <v>35</v>
      </c>
      <c r="F37" s="18" t="s">
        <v>32</v>
      </c>
      <c r="G37" s="18" t="s">
        <v>26</v>
      </c>
      <c r="H37" s="18" t="s">
        <v>33</v>
      </c>
    </row>
    <row r="38" spans="1:8" x14ac:dyDescent="0.25">
      <c r="A38" s="36"/>
      <c r="B38" s="37"/>
      <c r="C38" s="151" t="s">
        <v>1</v>
      </c>
      <c r="D38" s="147">
        <f>D39+D44</f>
        <v>2791349</v>
      </c>
      <c r="E38" s="147">
        <f>E39+E44</f>
        <v>3242031</v>
      </c>
      <c r="F38" s="147">
        <f>F39+F44</f>
        <v>3028000</v>
      </c>
      <c r="G38" s="147">
        <f t="shared" ref="G38:H38" si="2">G39+G44</f>
        <v>3297000</v>
      </c>
      <c r="H38" s="147">
        <f t="shared" si="2"/>
        <v>3391000</v>
      </c>
    </row>
    <row r="39" spans="1:8" ht="15.75" customHeight="1" x14ac:dyDescent="0.25">
      <c r="A39" s="11">
        <v>3</v>
      </c>
      <c r="B39" s="11"/>
      <c r="C39" s="15" t="s">
        <v>9</v>
      </c>
      <c r="D39" s="8">
        <f>SUM(D40:D43)</f>
        <v>2193969</v>
      </c>
      <c r="E39" s="8">
        <f>SUM(E40:E43)</f>
        <v>2917031</v>
      </c>
      <c r="F39" s="8">
        <f>SUM(F40:F43)</f>
        <v>2701000</v>
      </c>
      <c r="G39" s="8">
        <f t="shared" ref="G39:H39" si="3">SUM(G40:G43)</f>
        <v>3119000</v>
      </c>
      <c r="H39" s="8">
        <f t="shared" si="3"/>
        <v>3210000</v>
      </c>
    </row>
    <row r="40" spans="1:8" ht="15.75" customHeight="1" x14ac:dyDescent="0.25">
      <c r="A40" s="11"/>
      <c r="B40" s="15">
        <v>31</v>
      </c>
      <c r="C40" s="15" t="s">
        <v>10</v>
      </c>
      <c r="D40" s="8">
        <v>864131</v>
      </c>
      <c r="E40" s="9">
        <f>'POSEBNI DIO'!F10+'POSEBNI DIO'!F85+'POSEBNI DIO'!F142</f>
        <v>979331</v>
      </c>
      <c r="F40" s="9">
        <f>'POSEBNI DIO'!G10+'POSEBNI DIO'!G85+'POSEBNI DIO'!G142</f>
        <v>1184000</v>
      </c>
      <c r="G40" s="9">
        <f>'POSEBNI DIO'!H10+'POSEBNI DIO'!H85+'POSEBNI DIO'!H142</f>
        <v>1323000</v>
      </c>
      <c r="H40" s="9">
        <f>'POSEBNI DIO'!I10+'POSEBNI DIO'!I85+'POSEBNI DIO'!I142</f>
        <v>1348000</v>
      </c>
    </row>
    <row r="41" spans="1:8" x14ac:dyDescent="0.25">
      <c r="A41" s="12"/>
      <c r="B41" s="12">
        <v>32</v>
      </c>
      <c r="C41" s="12" t="s">
        <v>21</v>
      </c>
      <c r="D41" s="8">
        <v>1092087</v>
      </c>
      <c r="E41" s="9">
        <f>'POSEBNI DIO'!F18+'POSEBNI DIO'!F57+'POSEBNI DIO'!F77+'POSEBNI DIO'!F93+'POSEBNI DIO'!F149+'POSEBNI DIO'!F290</f>
        <v>1364950</v>
      </c>
      <c r="F41" s="9">
        <f>'POSEBNI DIO'!G18+'POSEBNI DIO'!G57+'POSEBNI DIO'!G77+'POSEBNI DIO'!G93+'POSEBNI DIO'!G149+'POSEBNI DIO'!G290+'POSEBNI DIO'!G302+'POSEBNI DIO'!G310</f>
        <v>1505000</v>
      </c>
      <c r="G41" s="9">
        <f>'POSEBNI DIO'!H18+'POSEBNI DIO'!H57+'POSEBNI DIO'!H77+'POSEBNI DIO'!H93+'POSEBNI DIO'!H149+'POSEBNI DIO'!H290+'POSEBNI DIO'!H302+'POSEBNI DIO'!H310</f>
        <v>1784000</v>
      </c>
      <c r="H41" s="9">
        <f>'POSEBNI DIO'!I18+'POSEBNI DIO'!I57+'POSEBNI DIO'!I77+'POSEBNI DIO'!I93+'POSEBNI DIO'!I149+'POSEBNI DIO'!I290+'POSEBNI DIO'!I302+'POSEBNI DIO'!I310</f>
        <v>1850000</v>
      </c>
    </row>
    <row r="42" spans="1:8" x14ac:dyDescent="0.25">
      <c r="A42" s="12"/>
      <c r="B42" s="12">
        <v>34</v>
      </c>
      <c r="C42" s="12" t="s">
        <v>86</v>
      </c>
      <c r="D42" s="8">
        <v>6868</v>
      </c>
      <c r="E42" s="9">
        <f>'POSEBNI DIO'!F121+'POSEBNI DIO'!F169</f>
        <v>8750</v>
      </c>
      <c r="F42" s="9">
        <f>'POSEBNI DIO'!G121+'POSEBNI DIO'!G169</f>
        <v>12000</v>
      </c>
      <c r="G42" s="9">
        <f>'POSEBNI DIO'!H121+'POSEBNI DIO'!H169</f>
        <v>12000</v>
      </c>
      <c r="H42" s="9">
        <f>'POSEBNI DIO'!I121+'POSEBNI DIO'!I169</f>
        <v>12000</v>
      </c>
    </row>
    <row r="43" spans="1:8" ht="25.5" x14ac:dyDescent="0.25">
      <c r="A43" s="12"/>
      <c r="B43" s="12">
        <v>36</v>
      </c>
      <c r="C43" s="150" t="s">
        <v>167</v>
      </c>
      <c r="D43" s="8">
        <v>230883</v>
      </c>
      <c r="E43" s="9">
        <f>'POSEBNI DIO'!F248</f>
        <v>564000</v>
      </c>
      <c r="F43" s="9">
        <f>'POSEBNI DIO'!G248</f>
        <v>0</v>
      </c>
      <c r="G43" s="9">
        <f>'POSEBNI DIO'!H248</f>
        <v>0</v>
      </c>
      <c r="H43" s="9">
        <f>'POSEBNI DIO'!I248</f>
        <v>0</v>
      </c>
    </row>
    <row r="44" spans="1:8" ht="25.5" x14ac:dyDescent="0.25">
      <c r="A44" s="14">
        <v>4</v>
      </c>
      <c r="B44" s="14"/>
      <c r="C44" s="23" t="s">
        <v>11</v>
      </c>
      <c r="D44" s="8">
        <f>SUM(D45:D46)</f>
        <v>597380</v>
      </c>
      <c r="E44" s="8">
        <f>SUM(E45:E46)</f>
        <v>325000</v>
      </c>
      <c r="F44" s="8">
        <f>SUM(F45:F46)</f>
        <v>327000</v>
      </c>
      <c r="G44" s="8">
        <f t="shared" ref="G44:H44" si="4">SUM(G45:G46)</f>
        <v>178000</v>
      </c>
      <c r="H44" s="8">
        <f t="shared" si="4"/>
        <v>181000</v>
      </c>
    </row>
    <row r="45" spans="1:8" ht="25.5" x14ac:dyDescent="0.25">
      <c r="A45" s="15"/>
      <c r="B45" s="15">
        <v>41</v>
      </c>
      <c r="C45" s="23" t="s">
        <v>12</v>
      </c>
      <c r="D45" s="8">
        <v>414385</v>
      </c>
      <c r="E45" s="9">
        <f>'POSEBNI DIO'!F43+'POSEBNI DIO'!F127+'POSEBNI DIO'!F173</f>
        <v>176000</v>
      </c>
      <c r="F45" s="9">
        <f>'POSEBNI DIO'!G43+'POSEBNI DIO'!G127+'POSEBNI DIO'!G173</f>
        <v>83000</v>
      </c>
      <c r="G45" s="9">
        <f>'POSEBNI DIO'!H43+'POSEBNI DIO'!H127+'POSEBNI DIO'!H173</f>
        <v>98000</v>
      </c>
      <c r="H45" s="9">
        <f>'POSEBNI DIO'!I43+'POSEBNI DIO'!I127+'POSEBNI DIO'!I173</f>
        <v>98000</v>
      </c>
    </row>
    <row r="46" spans="1:8" ht="30" x14ac:dyDescent="0.25">
      <c r="A46" s="152"/>
      <c r="B46" s="153">
        <v>42</v>
      </c>
      <c r="C46" s="154" t="s">
        <v>168</v>
      </c>
      <c r="D46" s="152">
        <v>182995</v>
      </c>
      <c r="E46" s="152">
        <f>'POSEBNI DIO'!F47+'POSEBNI DIO'!F72+'POSEBNI DIO'!F131+'POSEBNI DIO'!F176+'POSEBNI DIO'!F131</f>
        <v>149000</v>
      </c>
      <c r="F46" s="152">
        <f>'POSEBNI DIO'!G47+'POSEBNI DIO'!G72+'POSEBNI DIO'!G131</f>
        <v>244000</v>
      </c>
      <c r="G46" s="152">
        <f>'POSEBNI DIO'!H47+'POSEBNI DIO'!H72+'POSEBNI DIO'!H131</f>
        <v>80000</v>
      </c>
      <c r="H46" s="152">
        <f>'POSEBNI DIO'!I47+'POSEBNI DIO'!I72+'POSEBNI DIO'!I131</f>
        <v>83000</v>
      </c>
    </row>
  </sheetData>
  <mergeCells count="5">
    <mergeCell ref="A35:H35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3"/>
  <sheetViews>
    <sheetView topLeftCell="A28" zoomScale="90" zoomScaleNormal="90" workbookViewId="0">
      <selection activeCell="L47" sqref="L47"/>
    </sheetView>
  </sheetViews>
  <sheetFormatPr defaultRowHeight="15" x14ac:dyDescent="0.25"/>
  <cols>
    <col min="1" max="1" width="29.85546875" bestFit="1" customWidth="1"/>
    <col min="2" max="6" width="25.28515625" customWidth="1"/>
    <col min="8" max="8" width="9.140625" customWidth="1"/>
  </cols>
  <sheetData>
    <row r="1" spans="1:6" ht="42" customHeight="1" x14ac:dyDescent="0.25">
      <c r="A1" s="166" t="s">
        <v>31</v>
      </c>
      <c r="B1" s="166"/>
      <c r="C1" s="166"/>
      <c r="D1" s="166"/>
      <c r="E1" s="166"/>
      <c r="F1" s="16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66" t="s">
        <v>18</v>
      </c>
      <c r="B3" s="166"/>
      <c r="C3" s="166"/>
      <c r="D3" s="166"/>
      <c r="E3" s="166"/>
      <c r="F3" s="166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166" t="s">
        <v>4</v>
      </c>
      <c r="B5" s="166"/>
      <c r="C5" s="166"/>
      <c r="D5" s="166"/>
      <c r="E5" s="166"/>
      <c r="F5" s="166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166" t="s">
        <v>50</v>
      </c>
      <c r="B7" s="166"/>
      <c r="C7" s="166"/>
      <c r="D7" s="166"/>
      <c r="E7" s="166"/>
      <c r="F7" s="16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52</v>
      </c>
      <c r="B9" s="17" t="s">
        <v>34</v>
      </c>
      <c r="C9" s="18" t="s">
        <v>35</v>
      </c>
      <c r="D9" s="18" t="s">
        <v>32</v>
      </c>
      <c r="E9" s="18" t="s">
        <v>26</v>
      </c>
      <c r="F9" s="18" t="s">
        <v>33</v>
      </c>
    </row>
    <row r="10" spans="1:6" x14ac:dyDescent="0.25">
      <c r="A10" s="38" t="s">
        <v>0</v>
      </c>
      <c r="B10" s="148">
        <f>B11+B13+B16+B18+B20</f>
        <v>2795554.23</v>
      </c>
      <c r="C10" s="148">
        <f>C11+C13+C16+C18+C20</f>
        <v>3250000</v>
      </c>
      <c r="D10" s="148">
        <f>D11+D13+D16+D18+D20</f>
        <v>3029000</v>
      </c>
      <c r="E10" s="148">
        <f>E11+E13+E16+E18+E20</f>
        <v>3298000</v>
      </c>
      <c r="F10" s="148">
        <f>F11+F13+F16+F18+F20</f>
        <v>3397000</v>
      </c>
    </row>
    <row r="11" spans="1:6" x14ac:dyDescent="0.25">
      <c r="A11" s="22" t="s">
        <v>54</v>
      </c>
      <c r="B11" s="149">
        <f>B12</f>
        <v>1038279.64</v>
      </c>
      <c r="C11" s="149">
        <f t="shared" ref="C11:F11" si="0">C12</f>
        <v>490000</v>
      </c>
      <c r="D11" s="149">
        <f t="shared" si="0"/>
        <v>850000</v>
      </c>
      <c r="E11" s="149">
        <f t="shared" si="0"/>
        <v>1327000</v>
      </c>
      <c r="F11" s="149">
        <f t="shared" si="0"/>
        <v>1385000</v>
      </c>
    </row>
    <row r="12" spans="1:6" x14ac:dyDescent="0.25">
      <c r="A12" s="13" t="s">
        <v>55</v>
      </c>
      <c r="B12" s="9">
        <v>1038279.64</v>
      </c>
      <c r="C12" s="9">
        <v>490000</v>
      </c>
      <c r="D12" s="9">
        <f>D42+D53</f>
        <v>850000</v>
      </c>
      <c r="E12" s="9">
        <f>E42+E53</f>
        <v>1327000</v>
      </c>
      <c r="F12" s="9">
        <f>F42+F53</f>
        <v>1385000</v>
      </c>
    </row>
    <row r="13" spans="1:6" s="95" customFormat="1" x14ac:dyDescent="0.25">
      <c r="A13" s="144" t="s">
        <v>152</v>
      </c>
      <c r="B13" s="145">
        <f>SUM(B14:B15)</f>
        <v>690657.95</v>
      </c>
      <c r="C13" s="145">
        <f>SUM(C14:C15)</f>
        <v>837000</v>
      </c>
      <c r="D13" s="145">
        <f>SUM(D14:D15)</f>
        <v>110000</v>
      </c>
      <c r="E13" s="145">
        <f>SUM(E14:E15)</f>
        <v>35000</v>
      </c>
      <c r="F13" s="145">
        <f>SUM(F14:F15)</f>
        <v>35000</v>
      </c>
    </row>
    <row r="14" spans="1:6" x14ac:dyDescent="0.25">
      <c r="A14" s="12" t="s">
        <v>158</v>
      </c>
      <c r="B14" s="9">
        <v>15926.74</v>
      </c>
      <c r="C14" s="9">
        <v>37000</v>
      </c>
      <c r="D14" s="9">
        <f>D44+D56</f>
        <v>110000</v>
      </c>
      <c r="E14" s="9">
        <f>E44+E56</f>
        <v>35000</v>
      </c>
      <c r="F14" s="9">
        <f>F44+F56</f>
        <v>35000</v>
      </c>
    </row>
    <row r="15" spans="1:6" x14ac:dyDescent="0.25">
      <c r="A15" s="12" t="s">
        <v>153</v>
      </c>
      <c r="B15" s="8">
        <v>674731.21</v>
      </c>
      <c r="C15" s="9">
        <v>800000</v>
      </c>
      <c r="D15" s="9"/>
      <c r="E15" s="9"/>
      <c r="F15" s="9"/>
    </row>
    <row r="16" spans="1:6" s="95" customFormat="1" x14ac:dyDescent="0.25">
      <c r="A16" s="24" t="s">
        <v>154</v>
      </c>
      <c r="B16" s="146">
        <f>B17</f>
        <v>796.34</v>
      </c>
      <c r="C16" s="146">
        <f t="shared" ref="C16:F16" si="1">C17</f>
        <v>223000</v>
      </c>
      <c r="D16" s="146">
        <f t="shared" si="1"/>
        <v>100000</v>
      </c>
      <c r="E16" s="146">
        <f t="shared" si="1"/>
        <v>65000</v>
      </c>
      <c r="F16" s="146">
        <f t="shared" si="1"/>
        <v>70000</v>
      </c>
    </row>
    <row r="17" spans="1:6" x14ac:dyDescent="0.25">
      <c r="A17" s="12" t="s">
        <v>155</v>
      </c>
      <c r="B17" s="8">
        <v>796.34</v>
      </c>
      <c r="C17" s="9">
        <v>223000</v>
      </c>
      <c r="D17" s="9">
        <f>D47</f>
        <v>100000</v>
      </c>
      <c r="E17" s="9">
        <f t="shared" ref="E17:F17" si="2">E47</f>
        <v>65000</v>
      </c>
      <c r="F17" s="9">
        <f t="shared" si="2"/>
        <v>70000</v>
      </c>
    </row>
    <row r="18" spans="1:6" s="95" customFormat="1" x14ac:dyDescent="0.25">
      <c r="A18" s="11" t="s">
        <v>53</v>
      </c>
      <c r="B18" s="146">
        <f>B19</f>
        <v>854280.53</v>
      </c>
      <c r="C18" s="146">
        <f t="shared" ref="C18:F18" si="3">C19</f>
        <v>1350000</v>
      </c>
      <c r="D18" s="146">
        <f t="shared" si="3"/>
        <v>1548000</v>
      </c>
      <c r="E18" s="146">
        <f t="shared" si="3"/>
        <v>1439000</v>
      </c>
      <c r="F18" s="146">
        <f t="shared" si="3"/>
        <v>1460000</v>
      </c>
    </row>
    <row r="19" spans="1:6" ht="25.5" x14ac:dyDescent="0.25">
      <c r="A19" s="16" t="s">
        <v>156</v>
      </c>
      <c r="B19" s="8">
        <v>854280.53</v>
      </c>
      <c r="C19" s="9">
        <v>1350000</v>
      </c>
      <c r="D19" s="9">
        <v>1548000</v>
      </c>
      <c r="E19" s="9">
        <f>E49+E61</f>
        <v>1439000</v>
      </c>
      <c r="F19" s="9">
        <f>F49+F61</f>
        <v>1460000</v>
      </c>
    </row>
    <row r="20" spans="1:6" s="95" customFormat="1" x14ac:dyDescent="0.25">
      <c r="A20" s="38" t="s">
        <v>162</v>
      </c>
      <c r="B20" s="146">
        <f>B21</f>
        <v>211539.77</v>
      </c>
      <c r="C20" s="146">
        <f t="shared" ref="C20:F20" si="4">C21</f>
        <v>350000</v>
      </c>
      <c r="D20" s="146">
        <f t="shared" si="4"/>
        <v>421000</v>
      </c>
      <c r="E20" s="146">
        <f t="shared" si="4"/>
        <v>432000</v>
      </c>
      <c r="F20" s="146">
        <f t="shared" si="4"/>
        <v>447000</v>
      </c>
    </row>
    <row r="21" spans="1:6" x14ac:dyDescent="0.25">
      <c r="A21" s="13" t="s">
        <v>157</v>
      </c>
      <c r="B21" s="8">
        <v>211539.77</v>
      </c>
      <c r="C21" s="9">
        <v>350000</v>
      </c>
      <c r="D21" s="9">
        <v>421000</v>
      </c>
      <c r="E21" s="9">
        <v>432000</v>
      </c>
      <c r="F21" s="10">
        <v>447000</v>
      </c>
    </row>
    <row r="23" spans="1:6" ht="15.75" customHeight="1" x14ac:dyDescent="0.25">
      <c r="A23" s="166" t="s">
        <v>51</v>
      </c>
      <c r="B23" s="166"/>
      <c r="C23" s="166"/>
      <c r="D23" s="166"/>
      <c r="E23" s="166"/>
      <c r="F23" s="166"/>
    </row>
    <row r="24" spans="1:6" ht="18" x14ac:dyDescent="0.25">
      <c r="A24" s="4"/>
      <c r="B24" s="4"/>
      <c r="C24" s="4"/>
      <c r="D24" s="4"/>
      <c r="E24" s="5"/>
      <c r="F24" s="5"/>
    </row>
    <row r="25" spans="1:6" ht="25.5" x14ac:dyDescent="0.25">
      <c r="A25" s="18" t="s">
        <v>52</v>
      </c>
      <c r="B25" s="17" t="s">
        <v>34</v>
      </c>
      <c r="C25" s="18" t="s">
        <v>35</v>
      </c>
      <c r="D25" s="18" t="s">
        <v>32</v>
      </c>
      <c r="E25" s="18" t="s">
        <v>26</v>
      </c>
      <c r="F25" s="18" t="s">
        <v>33</v>
      </c>
    </row>
    <row r="26" spans="1:6" x14ac:dyDescent="0.25">
      <c r="A26" s="38" t="s">
        <v>1</v>
      </c>
      <c r="B26" s="148">
        <f>B40+B52</f>
        <v>2791349.75</v>
      </c>
      <c r="C26" s="148">
        <f>C40+C52</f>
        <v>3242031</v>
      </c>
      <c r="D26" s="148">
        <f>D27+D29+D32+D34+D36</f>
        <v>3028000</v>
      </c>
      <c r="E26" s="148">
        <f>E27+E29+E32+E34+E36</f>
        <v>3297000</v>
      </c>
      <c r="F26" s="148">
        <f>F27+F29+F32+F34+F36</f>
        <v>3391000</v>
      </c>
    </row>
    <row r="27" spans="1:6" x14ac:dyDescent="0.25">
      <c r="A27" s="22" t="s">
        <v>54</v>
      </c>
      <c r="B27" s="149">
        <f>B28</f>
        <v>1038279.64</v>
      </c>
      <c r="C27" s="149">
        <f t="shared" ref="C27:F27" si="5">C28</f>
        <v>490000</v>
      </c>
      <c r="D27" s="149">
        <f>D28</f>
        <v>850000</v>
      </c>
      <c r="E27" s="149">
        <f t="shared" si="5"/>
        <v>1327000</v>
      </c>
      <c r="F27" s="149">
        <f t="shared" si="5"/>
        <v>1385000</v>
      </c>
    </row>
    <row r="28" spans="1:6" x14ac:dyDescent="0.25">
      <c r="A28" s="13" t="s">
        <v>55</v>
      </c>
      <c r="B28" s="9">
        <v>1038279.64</v>
      </c>
      <c r="C28" s="9">
        <v>490000</v>
      </c>
      <c r="D28" s="9">
        <f>D42+D54</f>
        <v>850000</v>
      </c>
      <c r="E28" s="9">
        <f t="shared" ref="E28:F28" si="6">E42+E54</f>
        <v>1327000</v>
      </c>
      <c r="F28" s="9">
        <f t="shared" si="6"/>
        <v>1385000</v>
      </c>
    </row>
    <row r="29" spans="1:6" s="95" customFormat="1" x14ac:dyDescent="0.25">
      <c r="A29" s="144" t="s">
        <v>152</v>
      </c>
      <c r="B29" s="145">
        <f>SUM(B30:B31)</f>
        <v>690657.95</v>
      </c>
      <c r="C29" s="145">
        <f>SUM(C30:C31)</f>
        <v>837000</v>
      </c>
      <c r="D29" s="145">
        <f>SUM(D30:D31)</f>
        <v>110000</v>
      </c>
      <c r="E29" s="145">
        <f>SUM(E30:E31)</f>
        <v>35000</v>
      </c>
      <c r="F29" s="145">
        <f>SUM(F30:F31)</f>
        <v>35000</v>
      </c>
    </row>
    <row r="30" spans="1:6" x14ac:dyDescent="0.25">
      <c r="A30" s="12" t="s">
        <v>158</v>
      </c>
      <c r="B30" s="9">
        <v>15926.74</v>
      </c>
      <c r="C30" s="9">
        <v>37000</v>
      </c>
      <c r="D30" s="9">
        <f>D44+D56</f>
        <v>110000</v>
      </c>
      <c r="E30" s="9">
        <f>E44+E56</f>
        <v>35000</v>
      </c>
      <c r="F30" s="9">
        <f>F44+F56</f>
        <v>35000</v>
      </c>
    </row>
    <row r="31" spans="1:6" x14ac:dyDescent="0.25">
      <c r="A31" s="12" t="s">
        <v>153</v>
      </c>
      <c r="B31" s="8">
        <v>674731.21</v>
      </c>
      <c r="C31" s="9">
        <v>800000</v>
      </c>
      <c r="D31" s="9">
        <v>0</v>
      </c>
      <c r="E31" s="9"/>
      <c r="F31" s="9"/>
    </row>
    <row r="32" spans="1:6" s="95" customFormat="1" x14ac:dyDescent="0.25">
      <c r="A32" s="24" t="s">
        <v>154</v>
      </c>
      <c r="B32" s="146">
        <f>B33</f>
        <v>796.34</v>
      </c>
      <c r="C32" s="146">
        <f t="shared" ref="C32:F32" si="7">C33</f>
        <v>223000</v>
      </c>
      <c r="D32" s="146">
        <f t="shared" si="7"/>
        <v>100000</v>
      </c>
      <c r="E32" s="146">
        <f t="shared" si="7"/>
        <v>65000</v>
      </c>
      <c r="F32" s="146">
        <f t="shared" si="7"/>
        <v>70000</v>
      </c>
    </row>
    <row r="33" spans="1:6" x14ac:dyDescent="0.25">
      <c r="A33" s="12" t="s">
        <v>155</v>
      </c>
      <c r="B33" s="8">
        <v>796.34</v>
      </c>
      <c r="C33" s="9">
        <v>223000</v>
      </c>
      <c r="D33" s="9">
        <f>D47</f>
        <v>100000</v>
      </c>
      <c r="E33" s="9">
        <f t="shared" ref="E33:F33" si="8">E47</f>
        <v>65000</v>
      </c>
      <c r="F33" s="9">
        <f t="shared" si="8"/>
        <v>70000</v>
      </c>
    </row>
    <row r="34" spans="1:6" s="95" customFormat="1" x14ac:dyDescent="0.25">
      <c r="A34" s="11" t="s">
        <v>53</v>
      </c>
      <c r="B34" s="146">
        <f>B35</f>
        <v>854280.53</v>
      </c>
      <c r="C34" s="146">
        <f t="shared" ref="C34:F34" si="9">C35</f>
        <v>1350000</v>
      </c>
      <c r="D34" s="146">
        <f t="shared" si="9"/>
        <v>1547000</v>
      </c>
      <c r="E34" s="146">
        <f t="shared" si="9"/>
        <v>1439000</v>
      </c>
      <c r="F34" s="146">
        <f t="shared" si="9"/>
        <v>1460000</v>
      </c>
    </row>
    <row r="35" spans="1:6" ht="25.5" x14ac:dyDescent="0.25">
      <c r="A35" s="16" t="s">
        <v>156</v>
      </c>
      <c r="B35" s="8">
        <v>854280.53</v>
      </c>
      <c r="C35" s="9">
        <v>1350000</v>
      </c>
      <c r="D35" s="9">
        <f>D49+D61</f>
        <v>1547000</v>
      </c>
      <c r="E35" s="9">
        <f t="shared" ref="E35:F35" si="10">E49+E61</f>
        <v>1439000</v>
      </c>
      <c r="F35" s="9">
        <f t="shared" si="10"/>
        <v>1460000</v>
      </c>
    </row>
    <row r="36" spans="1:6" s="95" customFormat="1" x14ac:dyDescent="0.25">
      <c r="A36" s="38" t="s">
        <v>162</v>
      </c>
      <c r="B36" s="146">
        <f>B37</f>
        <v>211539.77</v>
      </c>
      <c r="C36" s="146">
        <f t="shared" ref="C36:F36" si="11">C37</f>
        <v>350000</v>
      </c>
      <c r="D36" s="146">
        <f t="shared" si="11"/>
        <v>421000</v>
      </c>
      <c r="E36" s="146">
        <f t="shared" si="11"/>
        <v>431000</v>
      </c>
      <c r="F36" s="146">
        <f t="shared" si="11"/>
        <v>441000</v>
      </c>
    </row>
    <row r="37" spans="1:6" x14ac:dyDescent="0.25">
      <c r="A37" s="13" t="s">
        <v>157</v>
      </c>
      <c r="B37" s="8">
        <v>211539.77</v>
      </c>
      <c r="C37" s="9">
        <v>350000</v>
      </c>
      <c r="D37" s="9">
        <f>D51</f>
        <v>421000</v>
      </c>
      <c r="E37" s="9">
        <f t="shared" ref="E37:F37" si="12">E51</f>
        <v>431000</v>
      </c>
      <c r="F37" s="9">
        <f t="shared" si="12"/>
        <v>441000</v>
      </c>
    </row>
    <row r="38" spans="1:6" x14ac:dyDescent="0.25">
      <c r="A38" s="13"/>
      <c r="B38" s="8"/>
      <c r="C38" s="8"/>
      <c r="D38" s="8"/>
      <c r="E38" s="8"/>
      <c r="F38" s="159"/>
    </row>
    <row r="39" spans="1:6" x14ac:dyDescent="0.25">
      <c r="A39" s="13"/>
      <c r="B39" s="8"/>
      <c r="C39" s="8"/>
      <c r="D39" s="8"/>
      <c r="E39" s="8"/>
      <c r="F39" s="159"/>
    </row>
    <row r="40" spans="1:6" x14ac:dyDescent="0.25">
      <c r="A40" s="160" t="s">
        <v>159</v>
      </c>
      <c r="B40" s="161">
        <f>B41+B43+B46+B48+B50</f>
        <v>2193968.75</v>
      </c>
      <c r="C40" s="161">
        <f>C41+C43+C46+C48+C50</f>
        <v>2977031</v>
      </c>
      <c r="D40" s="161">
        <f>D41+D43+D46+D48+D50</f>
        <v>2701000</v>
      </c>
      <c r="E40" s="161">
        <f>E41+E43+E46+E48+E50</f>
        <v>3119000</v>
      </c>
      <c r="F40" s="161">
        <f>F41+F43+F46+F48+F50</f>
        <v>3210000</v>
      </c>
    </row>
    <row r="41" spans="1:6" x14ac:dyDescent="0.25">
      <c r="A41" s="22" t="s">
        <v>54</v>
      </c>
      <c r="B41" s="149">
        <f>B42</f>
        <v>787613.51</v>
      </c>
      <c r="C41" s="149">
        <f t="shared" ref="C41:F41" si="13">C42</f>
        <v>735377</v>
      </c>
      <c r="D41" s="149">
        <f t="shared" si="13"/>
        <v>837000</v>
      </c>
      <c r="E41" s="149">
        <f t="shared" si="13"/>
        <v>1272000</v>
      </c>
      <c r="F41" s="149">
        <f t="shared" si="13"/>
        <v>1327000</v>
      </c>
    </row>
    <row r="42" spans="1:6" x14ac:dyDescent="0.25">
      <c r="A42" s="13" t="s">
        <v>55</v>
      </c>
      <c r="B42" s="9">
        <v>787613.51</v>
      </c>
      <c r="C42" s="9">
        <v>735377</v>
      </c>
      <c r="D42" s="9">
        <f>'POSEBNI DIO'!G9+'POSEBNI DIO'!G290</f>
        <v>837000</v>
      </c>
      <c r="E42" s="9">
        <f>'POSEBNI DIO'!H9+'POSEBNI DIO'!H290</f>
        <v>1272000</v>
      </c>
      <c r="F42" s="9">
        <f>'POSEBNI DIO'!I9+'POSEBNI DIO'!I290</f>
        <v>1327000</v>
      </c>
    </row>
    <row r="43" spans="1:6" x14ac:dyDescent="0.25">
      <c r="A43" s="144" t="s">
        <v>161</v>
      </c>
      <c r="B43" s="145">
        <f>SUM(B44:B45)</f>
        <v>454538.23999999999</v>
      </c>
      <c r="C43" s="145">
        <f>SUM(C44:C45)</f>
        <v>601080</v>
      </c>
      <c r="D43" s="145">
        <f>SUM(D44:D45)</f>
        <v>50000</v>
      </c>
      <c r="E43" s="145">
        <f>SUM(E44:E45)</f>
        <v>35000</v>
      </c>
      <c r="F43" s="145">
        <f>SUM(F44:F45)</f>
        <v>35000</v>
      </c>
    </row>
    <row r="44" spans="1:6" x14ac:dyDescent="0.25">
      <c r="A44" s="12" t="s">
        <v>163</v>
      </c>
      <c r="B44" s="9"/>
      <c r="C44" s="9">
        <v>37080</v>
      </c>
      <c r="D44" s="9">
        <f>'POSEBNI DIO'!G56</f>
        <v>50000</v>
      </c>
      <c r="E44" s="9">
        <f>'POSEBNI DIO'!H56</f>
        <v>35000</v>
      </c>
      <c r="F44" s="9">
        <f>'POSEBNI DIO'!I56</f>
        <v>35000</v>
      </c>
    </row>
    <row r="45" spans="1:6" x14ac:dyDescent="0.25">
      <c r="A45" s="12" t="s">
        <v>153</v>
      </c>
      <c r="B45" s="8">
        <v>454538.23999999999</v>
      </c>
      <c r="C45" s="9">
        <v>564000</v>
      </c>
      <c r="D45" s="9"/>
      <c r="E45" s="9"/>
      <c r="F45" s="9"/>
    </row>
    <row r="46" spans="1:6" x14ac:dyDescent="0.25">
      <c r="A46" s="24" t="s">
        <v>154</v>
      </c>
      <c r="B46" s="146">
        <f>B47</f>
        <v>723</v>
      </c>
      <c r="C46" s="146">
        <f t="shared" ref="C46:F46" si="14">C47</f>
        <v>223000</v>
      </c>
      <c r="D46" s="146">
        <f t="shared" si="14"/>
        <v>100000</v>
      </c>
      <c r="E46" s="146">
        <f t="shared" si="14"/>
        <v>65000</v>
      </c>
      <c r="F46" s="146">
        <f t="shared" si="14"/>
        <v>70000</v>
      </c>
    </row>
    <row r="47" spans="1:6" x14ac:dyDescent="0.25">
      <c r="A47" s="12" t="s">
        <v>155</v>
      </c>
      <c r="B47" s="8">
        <v>723</v>
      </c>
      <c r="C47" s="9">
        <v>223000</v>
      </c>
      <c r="D47" s="9">
        <f>'POSEBNI DIO'!G76+'POSEBNI DIO'!G301</f>
        <v>100000</v>
      </c>
      <c r="E47" s="9">
        <f>'POSEBNI DIO'!H76+'POSEBNI DIO'!H301</f>
        <v>65000</v>
      </c>
      <c r="F47" s="9">
        <f>'POSEBNI DIO'!I76+'POSEBNI DIO'!I301</f>
        <v>70000</v>
      </c>
    </row>
    <row r="48" spans="1:6" s="95" customFormat="1" x14ac:dyDescent="0.25">
      <c r="A48" s="11" t="s">
        <v>53</v>
      </c>
      <c r="B48" s="146">
        <f>B49</f>
        <v>716191</v>
      </c>
      <c r="C48" s="146">
        <f t="shared" ref="C48:F48" si="15">C49</f>
        <v>1091750</v>
      </c>
      <c r="D48" s="146">
        <f t="shared" si="15"/>
        <v>1293000</v>
      </c>
      <c r="E48" s="146">
        <f t="shared" si="15"/>
        <v>1316000</v>
      </c>
      <c r="F48" s="146">
        <f t="shared" si="15"/>
        <v>1337000</v>
      </c>
    </row>
    <row r="49" spans="1:6" ht="25.5" x14ac:dyDescent="0.25">
      <c r="A49" s="16" t="s">
        <v>156</v>
      </c>
      <c r="B49" s="8">
        <v>716191</v>
      </c>
      <c r="C49" s="9">
        <v>1091750</v>
      </c>
      <c r="D49" s="9">
        <f>'POSEBNI DIO'!G84</f>
        <v>1293000</v>
      </c>
      <c r="E49" s="9">
        <f>'POSEBNI DIO'!H84</f>
        <v>1316000</v>
      </c>
      <c r="F49" s="9">
        <f>'POSEBNI DIO'!I84</f>
        <v>1337000</v>
      </c>
    </row>
    <row r="50" spans="1:6" x14ac:dyDescent="0.25">
      <c r="A50" s="38" t="s">
        <v>162</v>
      </c>
      <c r="B50" s="146">
        <f>B51</f>
        <v>234903</v>
      </c>
      <c r="C50" s="146">
        <f t="shared" ref="C50:F50" si="16">C51</f>
        <v>325824</v>
      </c>
      <c r="D50" s="146">
        <f t="shared" si="16"/>
        <v>421000</v>
      </c>
      <c r="E50" s="146">
        <f t="shared" si="16"/>
        <v>431000</v>
      </c>
      <c r="F50" s="146">
        <f t="shared" si="16"/>
        <v>441000</v>
      </c>
    </row>
    <row r="51" spans="1:6" x14ac:dyDescent="0.25">
      <c r="A51" s="13" t="s">
        <v>157</v>
      </c>
      <c r="B51" s="8">
        <v>234903</v>
      </c>
      <c r="C51" s="9">
        <v>325824</v>
      </c>
      <c r="D51" s="9">
        <f>'POSEBNI DIO'!G141+'POSEBNI DIO'!G309</f>
        <v>421000</v>
      </c>
      <c r="E51" s="9">
        <f>'POSEBNI DIO'!H141+'POSEBNI DIO'!H309</f>
        <v>431000</v>
      </c>
      <c r="F51" s="9">
        <f>'POSEBNI DIO'!I141+'POSEBNI DIO'!I309</f>
        <v>441000</v>
      </c>
    </row>
    <row r="52" spans="1:6" ht="25.5" x14ac:dyDescent="0.25">
      <c r="A52" s="160" t="s">
        <v>160</v>
      </c>
      <c r="B52" s="161">
        <f>B53+B55+B58+B60+B62</f>
        <v>597381</v>
      </c>
      <c r="C52" s="161">
        <f>C53+C55+C58+C60+C62</f>
        <v>265000</v>
      </c>
      <c r="D52" s="161">
        <f>D53+D55+D58+D60+D62</f>
        <v>327000</v>
      </c>
      <c r="E52" s="161">
        <f>E53+E55+E58+E60+E62</f>
        <v>178000</v>
      </c>
      <c r="F52" s="161">
        <f>F53+F55+F58+F60+F62</f>
        <v>181000</v>
      </c>
    </row>
    <row r="53" spans="1:6" x14ac:dyDescent="0.25">
      <c r="A53" s="22" t="s">
        <v>54</v>
      </c>
      <c r="B53" s="149">
        <f>B54</f>
        <v>1991</v>
      </c>
      <c r="C53" s="149">
        <f t="shared" ref="C53:F53" si="17">C54</f>
        <v>55000</v>
      </c>
      <c r="D53" s="149">
        <f t="shared" si="17"/>
        <v>13000</v>
      </c>
      <c r="E53" s="149">
        <f t="shared" si="17"/>
        <v>55000</v>
      </c>
      <c r="F53" s="149">
        <f t="shared" si="17"/>
        <v>58000</v>
      </c>
    </row>
    <row r="54" spans="1:6" x14ac:dyDescent="0.25">
      <c r="A54" s="13" t="s">
        <v>55</v>
      </c>
      <c r="B54" s="9">
        <v>1991</v>
      </c>
      <c r="C54" s="9">
        <v>55000</v>
      </c>
      <c r="D54" s="9">
        <f>'POSEBNI DIO'!G42</f>
        <v>13000</v>
      </c>
      <c r="E54" s="9">
        <f>'POSEBNI DIO'!H42</f>
        <v>55000</v>
      </c>
      <c r="F54" s="9">
        <f>'POSEBNI DIO'!I42</f>
        <v>58000</v>
      </c>
    </row>
    <row r="55" spans="1:6" x14ac:dyDescent="0.25">
      <c r="A55" s="144" t="s">
        <v>161</v>
      </c>
      <c r="B55" s="145">
        <f>SUM(B56:B57)</f>
        <v>396471</v>
      </c>
      <c r="C55" s="145">
        <f>SUM(C56:C57)</f>
        <v>0</v>
      </c>
      <c r="D55" s="145">
        <f>SUM(D56:D57)</f>
        <v>60000</v>
      </c>
      <c r="E55" s="145">
        <f>SUM(E56:E57)</f>
        <v>0</v>
      </c>
      <c r="F55" s="145">
        <f>SUM(F56:F57)</f>
        <v>0</v>
      </c>
    </row>
    <row r="56" spans="1:6" x14ac:dyDescent="0.25">
      <c r="A56" s="12" t="s">
        <v>158</v>
      </c>
      <c r="B56" s="9">
        <v>30792</v>
      </c>
      <c r="C56" s="9"/>
      <c r="D56" s="9">
        <f>'POSEBNI DIO'!G68</f>
        <v>60000</v>
      </c>
      <c r="E56" s="9">
        <f>'POSEBNI DIO'!H68</f>
        <v>0</v>
      </c>
      <c r="F56" s="9">
        <f>'POSEBNI DIO'!I68</f>
        <v>0</v>
      </c>
    </row>
    <row r="57" spans="1:6" x14ac:dyDescent="0.25">
      <c r="A57" s="12" t="s">
        <v>153</v>
      </c>
      <c r="B57" s="8">
        <v>365679</v>
      </c>
      <c r="C57" s="9"/>
      <c r="D57" s="9"/>
      <c r="E57" s="9"/>
      <c r="F57" s="9"/>
    </row>
    <row r="58" spans="1:6" x14ac:dyDescent="0.25">
      <c r="A58" s="24" t="s">
        <v>154</v>
      </c>
      <c r="B58" s="146">
        <f>B59</f>
        <v>0</v>
      </c>
      <c r="C58" s="146">
        <f t="shared" ref="C58:F58" si="18">C59</f>
        <v>0</v>
      </c>
      <c r="D58" s="146">
        <f t="shared" si="18"/>
        <v>0</v>
      </c>
      <c r="E58" s="146">
        <f t="shared" si="18"/>
        <v>0</v>
      </c>
      <c r="F58" s="146">
        <f t="shared" si="18"/>
        <v>0</v>
      </c>
    </row>
    <row r="59" spans="1:6" x14ac:dyDescent="0.25">
      <c r="A59" s="12" t="s">
        <v>155</v>
      </c>
      <c r="B59" s="8"/>
      <c r="C59" s="9"/>
      <c r="D59" s="9"/>
      <c r="E59" s="9"/>
      <c r="F59" s="9"/>
    </row>
    <row r="60" spans="1:6" s="95" customFormat="1" x14ac:dyDescent="0.25">
      <c r="A60" s="11" t="s">
        <v>53</v>
      </c>
      <c r="B60" s="146">
        <f>B61</f>
        <v>197131</v>
      </c>
      <c r="C60" s="146">
        <f t="shared" ref="C60:F60" si="19">C61</f>
        <v>205000</v>
      </c>
      <c r="D60" s="146">
        <f t="shared" si="19"/>
        <v>254000</v>
      </c>
      <c r="E60" s="146">
        <f t="shared" si="19"/>
        <v>123000</v>
      </c>
      <c r="F60" s="146">
        <f t="shared" si="19"/>
        <v>123000</v>
      </c>
    </row>
    <row r="61" spans="1:6" ht="25.5" x14ac:dyDescent="0.25">
      <c r="A61" s="16" t="s">
        <v>156</v>
      </c>
      <c r="B61" s="8">
        <v>197131</v>
      </c>
      <c r="C61" s="9">
        <v>205000</v>
      </c>
      <c r="D61" s="9">
        <f>'POSEBNI DIO'!G126</f>
        <v>254000</v>
      </c>
      <c r="E61" s="9">
        <f>'POSEBNI DIO'!H126</f>
        <v>123000</v>
      </c>
      <c r="F61" s="9">
        <f>'POSEBNI DIO'!I126</f>
        <v>123000</v>
      </c>
    </row>
    <row r="62" spans="1:6" x14ac:dyDescent="0.25">
      <c r="A62" s="38">
        <v>7</v>
      </c>
      <c r="B62" s="146">
        <f>B63</f>
        <v>1788</v>
      </c>
      <c r="C62" s="146">
        <f t="shared" ref="C62:F62" si="20">C63</f>
        <v>5000</v>
      </c>
      <c r="D62" s="146">
        <f t="shared" si="20"/>
        <v>0</v>
      </c>
      <c r="E62" s="146">
        <f t="shared" si="20"/>
        <v>0</v>
      </c>
      <c r="F62" s="146">
        <f t="shared" si="20"/>
        <v>0</v>
      </c>
    </row>
    <row r="63" spans="1:6" x14ac:dyDescent="0.25">
      <c r="A63" s="13" t="s">
        <v>157</v>
      </c>
      <c r="B63" s="8">
        <v>1788</v>
      </c>
      <c r="C63" s="9">
        <v>5000</v>
      </c>
      <c r="D63" s="9"/>
      <c r="E63" s="9"/>
      <c r="F63" s="10"/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workbookViewId="0">
      <selection activeCell="D10" sqref="D1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66" t="s">
        <v>31</v>
      </c>
      <c r="B1" s="166"/>
      <c r="C1" s="166"/>
      <c r="D1" s="166"/>
      <c r="E1" s="166"/>
      <c r="F1" s="16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66" t="s">
        <v>18</v>
      </c>
      <c r="B3" s="166"/>
      <c r="C3" s="166"/>
      <c r="D3" s="166"/>
      <c r="E3" s="179"/>
      <c r="F3" s="17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66" t="s">
        <v>4</v>
      </c>
      <c r="B5" s="167"/>
      <c r="C5" s="167"/>
      <c r="D5" s="167"/>
      <c r="E5" s="167"/>
      <c r="F5" s="16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66" t="s">
        <v>13</v>
      </c>
      <c r="B7" s="184"/>
      <c r="C7" s="184"/>
      <c r="D7" s="184"/>
      <c r="E7" s="184"/>
      <c r="F7" s="18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8" t="s">
        <v>52</v>
      </c>
      <c r="B9" s="17" t="s">
        <v>34</v>
      </c>
      <c r="C9" s="18" t="s">
        <v>35</v>
      </c>
      <c r="D9" s="18" t="s">
        <v>32</v>
      </c>
      <c r="E9" s="18" t="s">
        <v>26</v>
      </c>
      <c r="F9" s="18" t="s">
        <v>33</v>
      </c>
    </row>
    <row r="10" spans="1:6" ht="15.75" customHeight="1" x14ac:dyDescent="0.25">
      <c r="A10" s="11" t="s">
        <v>14</v>
      </c>
      <c r="B10" s="84">
        <v>2791350.13</v>
      </c>
      <c r="C10" s="85">
        <v>3242031</v>
      </c>
      <c r="D10" s="85">
        <f>D11</f>
        <v>3028000</v>
      </c>
      <c r="E10" s="85">
        <f t="shared" ref="E10:F10" si="0">E11</f>
        <v>3297000</v>
      </c>
      <c r="F10" s="85">
        <f t="shared" si="0"/>
        <v>3391000</v>
      </c>
    </row>
    <row r="11" spans="1:6" ht="15.75" customHeight="1" x14ac:dyDescent="0.25">
      <c r="A11" s="11" t="s">
        <v>96</v>
      </c>
      <c r="B11" s="84">
        <v>2791350.13</v>
      </c>
      <c r="C11" s="85">
        <v>3242031</v>
      </c>
      <c r="D11" s="85">
        <f>D12</f>
        <v>3028000</v>
      </c>
      <c r="E11" s="85">
        <f t="shared" ref="E11:F11" si="1">E12</f>
        <v>3297000</v>
      </c>
      <c r="F11" s="85">
        <f t="shared" si="1"/>
        <v>3391000</v>
      </c>
    </row>
    <row r="12" spans="1:6" x14ac:dyDescent="0.25">
      <c r="A12" s="16" t="s">
        <v>97</v>
      </c>
      <c r="B12" s="84">
        <f>'POSEBNI DIO'!E6</f>
        <v>2791350.1199999996</v>
      </c>
      <c r="C12" s="84">
        <f>'POSEBNI DIO'!F6</f>
        <v>3242031</v>
      </c>
      <c r="D12" s="84">
        <f>'POSEBNI DIO'!G6</f>
        <v>3028000</v>
      </c>
      <c r="E12" s="84">
        <f>'POSEBNI DIO'!H6</f>
        <v>3297000</v>
      </c>
      <c r="F12" s="84">
        <f>'POSEBNI DIO'!I6</f>
        <v>3391000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G31" sqref="G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66" t="s">
        <v>31</v>
      </c>
      <c r="B1" s="166"/>
      <c r="C1" s="166"/>
      <c r="D1" s="166"/>
      <c r="E1" s="166"/>
      <c r="F1" s="166"/>
      <c r="G1" s="166"/>
      <c r="H1" s="16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66" t="s">
        <v>18</v>
      </c>
      <c r="B3" s="166"/>
      <c r="C3" s="166"/>
      <c r="D3" s="166"/>
      <c r="E3" s="166"/>
      <c r="F3" s="166"/>
      <c r="G3" s="166"/>
      <c r="H3" s="16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66" t="s">
        <v>58</v>
      </c>
      <c r="B5" s="166"/>
      <c r="C5" s="166"/>
      <c r="D5" s="166"/>
      <c r="E5" s="166"/>
      <c r="F5" s="166"/>
      <c r="G5" s="166"/>
      <c r="H5" s="16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8" t="s">
        <v>5</v>
      </c>
      <c r="B7" s="17" t="s">
        <v>6</v>
      </c>
      <c r="C7" s="17" t="s">
        <v>30</v>
      </c>
      <c r="D7" s="17" t="s">
        <v>34</v>
      </c>
      <c r="E7" s="18" t="s">
        <v>35</v>
      </c>
      <c r="F7" s="18" t="s">
        <v>32</v>
      </c>
      <c r="G7" s="18" t="s">
        <v>26</v>
      </c>
      <c r="H7" s="18" t="s">
        <v>33</v>
      </c>
    </row>
    <row r="8" spans="1:8" x14ac:dyDescent="0.25">
      <c r="A8" s="36"/>
      <c r="B8" s="37"/>
      <c r="C8" s="35" t="s">
        <v>60</v>
      </c>
      <c r="D8" s="37"/>
      <c r="E8" s="36"/>
      <c r="F8" s="36"/>
      <c r="G8" s="36"/>
      <c r="H8" s="36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22</v>
      </c>
      <c r="D10" s="8"/>
      <c r="E10" s="9"/>
      <c r="F10" s="9"/>
      <c r="G10" s="9"/>
      <c r="H10" s="9"/>
    </row>
    <row r="11" spans="1:8" x14ac:dyDescent="0.25">
      <c r="A11" s="11"/>
      <c r="B11" s="15"/>
      <c r="C11" s="39"/>
      <c r="D11" s="8"/>
      <c r="E11" s="9"/>
      <c r="F11" s="9"/>
      <c r="G11" s="9"/>
      <c r="H11" s="9"/>
    </row>
    <row r="12" spans="1:8" x14ac:dyDescent="0.25">
      <c r="A12" s="11"/>
      <c r="B12" s="15"/>
      <c r="C12" s="35" t="s">
        <v>63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2" t="s">
        <v>16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3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14" sqref="D1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66" t="s">
        <v>31</v>
      </c>
      <c r="B1" s="166"/>
      <c r="C1" s="166"/>
      <c r="D1" s="166"/>
      <c r="E1" s="166"/>
      <c r="F1" s="16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66" t="s">
        <v>18</v>
      </c>
      <c r="B3" s="166"/>
      <c r="C3" s="166"/>
      <c r="D3" s="166"/>
      <c r="E3" s="166"/>
      <c r="F3" s="16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66" t="s">
        <v>59</v>
      </c>
      <c r="B5" s="166"/>
      <c r="C5" s="166"/>
      <c r="D5" s="166"/>
      <c r="E5" s="166"/>
      <c r="F5" s="166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7" t="s">
        <v>52</v>
      </c>
      <c r="B7" s="17" t="s">
        <v>34</v>
      </c>
      <c r="C7" s="18" t="s">
        <v>35</v>
      </c>
      <c r="D7" s="18" t="s">
        <v>32</v>
      </c>
      <c r="E7" s="18" t="s">
        <v>26</v>
      </c>
      <c r="F7" s="18" t="s">
        <v>33</v>
      </c>
    </row>
    <row r="8" spans="1:6" x14ac:dyDescent="0.25">
      <c r="A8" s="11" t="s">
        <v>60</v>
      </c>
      <c r="B8" s="8"/>
      <c r="C8" s="9"/>
      <c r="D8" s="9"/>
      <c r="E8" s="9"/>
      <c r="F8" s="9"/>
    </row>
    <row r="9" spans="1:6" ht="25.5" x14ac:dyDescent="0.25">
      <c r="A9" s="11" t="s">
        <v>61</v>
      </c>
      <c r="B9" s="8"/>
      <c r="C9" s="9"/>
      <c r="D9" s="9"/>
      <c r="E9" s="9"/>
      <c r="F9" s="9"/>
    </row>
    <row r="10" spans="1:6" ht="25.5" x14ac:dyDescent="0.25">
      <c r="A10" s="16" t="s">
        <v>62</v>
      </c>
      <c r="B10" s="8"/>
      <c r="C10" s="9"/>
      <c r="D10" s="9"/>
      <c r="E10" s="9"/>
      <c r="F10" s="9"/>
    </row>
    <row r="11" spans="1:6" x14ac:dyDescent="0.25">
      <c r="A11" s="16"/>
      <c r="B11" s="8"/>
      <c r="C11" s="9"/>
      <c r="D11" s="9"/>
      <c r="E11" s="9"/>
      <c r="F11" s="9"/>
    </row>
    <row r="12" spans="1:6" x14ac:dyDescent="0.25">
      <c r="A12" s="11" t="s">
        <v>63</v>
      </c>
      <c r="B12" s="8"/>
      <c r="C12" s="9"/>
      <c r="D12" s="9"/>
      <c r="E12" s="9"/>
      <c r="F12" s="9"/>
    </row>
    <row r="13" spans="1:6" x14ac:dyDescent="0.25">
      <c r="A13" s="22" t="s">
        <v>54</v>
      </c>
      <c r="B13" s="8"/>
      <c r="C13" s="9"/>
      <c r="D13" s="9"/>
      <c r="E13" s="9"/>
      <c r="F13" s="9"/>
    </row>
    <row r="14" spans="1:6" x14ac:dyDescent="0.25">
      <c r="A14" s="13" t="s">
        <v>55</v>
      </c>
      <c r="B14" s="8"/>
      <c r="C14" s="9"/>
      <c r="D14" s="9"/>
      <c r="E14" s="9"/>
      <c r="F14" s="10"/>
    </row>
    <row r="15" spans="1:6" x14ac:dyDescent="0.25">
      <c r="A15" s="22" t="s">
        <v>56</v>
      </c>
      <c r="B15" s="8"/>
      <c r="C15" s="9"/>
      <c r="D15" s="9"/>
      <c r="E15" s="9"/>
      <c r="F15" s="10"/>
    </row>
    <row r="16" spans="1:6" x14ac:dyDescent="0.25">
      <c r="A16" s="13" t="s">
        <v>57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4"/>
  <sheetViews>
    <sheetView topLeftCell="A7" workbookViewId="0">
      <selection activeCell="G15" sqref="G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8.7109375" style="158" customWidth="1"/>
    <col min="5" max="5" width="25.28515625" style="137" customWidth="1"/>
    <col min="6" max="9" width="25.28515625" customWidth="1"/>
    <col min="13" max="13" width="14.7109375" bestFit="1" customWidth="1"/>
    <col min="14" max="14" width="12" bestFit="1" customWidth="1"/>
  </cols>
  <sheetData>
    <row r="1" spans="1:13" ht="42" customHeight="1" x14ac:dyDescent="0.25">
      <c r="A1" s="166" t="s">
        <v>31</v>
      </c>
      <c r="B1" s="166"/>
      <c r="C1" s="166"/>
      <c r="D1" s="166"/>
      <c r="E1" s="166"/>
      <c r="F1" s="166"/>
      <c r="G1" s="166"/>
      <c r="H1" s="166"/>
      <c r="I1" s="166"/>
    </row>
    <row r="2" spans="1:13" ht="18" x14ac:dyDescent="0.25">
      <c r="A2" s="4"/>
      <c r="B2" s="4"/>
      <c r="C2" s="4"/>
      <c r="D2" s="156"/>
      <c r="E2" s="135"/>
      <c r="F2" s="4"/>
      <c r="G2" s="4"/>
      <c r="H2" s="5"/>
      <c r="I2" s="5"/>
    </row>
    <row r="3" spans="1:13" ht="18" customHeight="1" x14ac:dyDescent="0.25">
      <c r="A3" s="166" t="s">
        <v>17</v>
      </c>
      <c r="B3" s="167"/>
      <c r="C3" s="167"/>
      <c r="D3" s="167"/>
      <c r="E3" s="167"/>
      <c r="F3" s="167"/>
      <c r="G3" s="167"/>
      <c r="H3" s="167"/>
      <c r="I3" s="167"/>
    </row>
    <row r="4" spans="1:13" ht="18" x14ac:dyDescent="0.25">
      <c r="A4" s="4"/>
      <c r="B4" s="4"/>
      <c r="C4" s="4"/>
      <c r="D4" s="156"/>
      <c r="E4" s="135"/>
      <c r="F4" s="4"/>
      <c r="G4" s="4"/>
      <c r="H4" s="5"/>
      <c r="I4" s="5"/>
    </row>
    <row r="5" spans="1:13" x14ac:dyDescent="0.25">
      <c r="A5" s="212" t="s">
        <v>19</v>
      </c>
      <c r="B5" s="213"/>
      <c r="C5" s="214"/>
      <c r="D5" s="157" t="s">
        <v>20</v>
      </c>
      <c r="E5" s="59" t="s">
        <v>34</v>
      </c>
      <c r="F5" s="59" t="s">
        <v>35</v>
      </c>
      <c r="G5" s="59" t="s">
        <v>73</v>
      </c>
      <c r="H5" s="59" t="s">
        <v>74</v>
      </c>
      <c r="I5" s="59" t="s">
        <v>75</v>
      </c>
    </row>
    <row r="6" spans="1:13" x14ac:dyDescent="0.25">
      <c r="A6" s="185">
        <v>3090100000</v>
      </c>
      <c r="B6" s="186"/>
      <c r="C6" s="187"/>
      <c r="D6" s="60" t="s">
        <v>76</v>
      </c>
      <c r="E6" s="61">
        <f>E7+E179+E228+E287</f>
        <v>2791350.1199999996</v>
      </c>
      <c r="F6" s="61">
        <f t="shared" ref="F6:I6" si="0">F7+F179+F228+F287</f>
        <v>3242031</v>
      </c>
      <c r="G6" s="61">
        <f t="shared" si="0"/>
        <v>3028000</v>
      </c>
      <c r="H6" s="61">
        <f t="shared" si="0"/>
        <v>3297000</v>
      </c>
      <c r="I6" s="61">
        <f t="shared" si="0"/>
        <v>3391000</v>
      </c>
    </row>
    <row r="7" spans="1:13" x14ac:dyDescent="0.25">
      <c r="A7" s="185">
        <v>15500101</v>
      </c>
      <c r="B7" s="186"/>
      <c r="C7" s="187"/>
      <c r="D7" s="60" t="s">
        <v>77</v>
      </c>
      <c r="E7" s="61">
        <f>E8+E55+E75+E83+E140</f>
        <v>1913292.7999999998</v>
      </c>
      <c r="F7" s="61">
        <f>F8+F55+F75+F83+F140</f>
        <v>2488736</v>
      </c>
      <c r="G7" s="61">
        <f>G8+G55+G75+G83+G140</f>
        <v>2838000</v>
      </c>
      <c r="H7" s="61">
        <f>H8+H55+H75+H83+H140</f>
        <v>2905000</v>
      </c>
      <c r="I7" s="61">
        <f>I8+I55+I75+I83+I140</f>
        <v>2989000</v>
      </c>
    </row>
    <row r="8" spans="1:13" x14ac:dyDescent="0.25">
      <c r="A8" s="188" t="s">
        <v>78</v>
      </c>
      <c r="B8" s="189"/>
      <c r="C8" s="190"/>
      <c r="D8" s="62" t="s">
        <v>79</v>
      </c>
      <c r="E8" s="63">
        <f>E9+E42</f>
        <v>789604.34</v>
      </c>
      <c r="F8" s="63">
        <f>F9+F42</f>
        <v>661082</v>
      </c>
      <c r="G8" s="63">
        <f>G9+G42</f>
        <v>702000</v>
      </c>
      <c r="H8" s="63">
        <f>H9+H42</f>
        <v>977000</v>
      </c>
      <c r="I8" s="63">
        <f>I9+I42</f>
        <v>1025000</v>
      </c>
      <c r="M8" s="137"/>
    </row>
    <row r="9" spans="1:13" x14ac:dyDescent="0.25">
      <c r="A9" s="215">
        <v>3</v>
      </c>
      <c r="B9" s="216"/>
      <c r="C9" s="217"/>
      <c r="D9" s="64" t="s">
        <v>9</v>
      </c>
      <c r="E9" s="65">
        <f>E10+E18</f>
        <v>787613.5</v>
      </c>
      <c r="F9" s="65">
        <f>F10+F18</f>
        <v>606082</v>
      </c>
      <c r="G9" s="65">
        <f>G10+G18</f>
        <v>689000</v>
      </c>
      <c r="H9" s="65">
        <f>H10+H18</f>
        <v>922000</v>
      </c>
      <c r="I9" s="65">
        <f>I10+I18</f>
        <v>967000</v>
      </c>
      <c r="M9" s="137"/>
    </row>
    <row r="10" spans="1:13" ht="27.75" customHeight="1" x14ac:dyDescent="0.25">
      <c r="A10" s="191">
        <v>31</v>
      </c>
      <c r="B10" s="192"/>
      <c r="C10" s="193"/>
      <c r="D10" s="68" t="s">
        <v>10</v>
      </c>
      <c r="E10" s="69">
        <f>E11+E14+E16</f>
        <v>438526.3</v>
      </c>
      <c r="F10" s="69">
        <f>F11+F14+F16</f>
        <v>459107</v>
      </c>
      <c r="G10" s="69">
        <f>G11+G14+G16</f>
        <v>503000</v>
      </c>
      <c r="H10" s="69">
        <f>H11+H14+H16</f>
        <v>652000</v>
      </c>
      <c r="I10" s="69">
        <f>I11+I14+I16</f>
        <v>677000</v>
      </c>
      <c r="M10" s="137"/>
    </row>
    <row r="11" spans="1:13" ht="25.5" customHeight="1" x14ac:dyDescent="0.25">
      <c r="A11" s="200">
        <v>311</v>
      </c>
      <c r="B11" s="201"/>
      <c r="C11" s="202"/>
      <c r="D11" s="100" t="s">
        <v>115</v>
      </c>
      <c r="E11" s="101">
        <f>E12+E13</f>
        <v>383568.92</v>
      </c>
      <c r="F11" s="101">
        <f>F12+F13</f>
        <v>378760</v>
      </c>
      <c r="G11" s="101">
        <f>G12+G13</f>
        <v>402000</v>
      </c>
      <c r="H11" s="101">
        <f>H12+H13</f>
        <v>512000</v>
      </c>
      <c r="I11" s="101">
        <f>I12+I13</f>
        <v>527000</v>
      </c>
      <c r="M11" s="137"/>
    </row>
    <row r="12" spans="1:13" ht="12.75" customHeight="1" x14ac:dyDescent="0.25">
      <c r="A12" s="197">
        <v>3111</v>
      </c>
      <c r="B12" s="198"/>
      <c r="C12" s="199"/>
      <c r="D12" s="25" t="s">
        <v>98</v>
      </c>
      <c r="E12" s="83">
        <v>383568.92</v>
      </c>
      <c r="F12" s="83">
        <v>367400</v>
      </c>
      <c r="G12" s="83">
        <v>402000</v>
      </c>
      <c r="H12" s="83">
        <v>500000</v>
      </c>
      <c r="I12" s="83">
        <v>510000</v>
      </c>
    </row>
    <row r="13" spans="1:13" ht="12.75" customHeight="1" x14ac:dyDescent="0.25">
      <c r="A13" s="197">
        <v>3113</v>
      </c>
      <c r="B13" s="198"/>
      <c r="C13" s="199"/>
      <c r="D13" s="25" t="s">
        <v>99</v>
      </c>
      <c r="E13" s="83"/>
      <c r="F13" s="83">
        <v>11360</v>
      </c>
      <c r="G13" s="83"/>
      <c r="H13" s="83">
        <v>12000</v>
      </c>
      <c r="I13" s="83">
        <v>17000</v>
      </c>
    </row>
    <row r="14" spans="1:13" ht="25.5" customHeight="1" x14ac:dyDescent="0.25">
      <c r="A14" s="200">
        <v>312</v>
      </c>
      <c r="B14" s="201"/>
      <c r="C14" s="202"/>
      <c r="D14" s="100" t="s">
        <v>100</v>
      </c>
      <c r="E14" s="101">
        <f>E15</f>
        <v>43675.94</v>
      </c>
      <c r="F14" s="101">
        <f>F15</f>
        <v>25000</v>
      </c>
      <c r="G14" s="101">
        <f>G15</f>
        <v>33000</v>
      </c>
      <c r="H14" s="101">
        <f>H15</f>
        <v>50000</v>
      </c>
      <c r="I14" s="101">
        <f>I15</f>
        <v>55000</v>
      </c>
      <c r="M14" s="137"/>
    </row>
    <row r="15" spans="1:13" ht="12.75" customHeight="1" x14ac:dyDescent="0.25">
      <c r="A15" s="197">
        <v>3121</v>
      </c>
      <c r="B15" s="198"/>
      <c r="C15" s="199"/>
      <c r="D15" s="25" t="s">
        <v>100</v>
      </c>
      <c r="E15" s="83">
        <v>43675.94</v>
      </c>
      <c r="F15" s="83">
        <v>25000</v>
      </c>
      <c r="G15" s="83">
        <v>33000</v>
      </c>
      <c r="H15" s="83">
        <v>50000</v>
      </c>
      <c r="I15" s="83">
        <v>55000</v>
      </c>
    </row>
    <row r="16" spans="1:13" ht="24" customHeight="1" x14ac:dyDescent="0.25">
      <c r="A16" s="203">
        <v>313</v>
      </c>
      <c r="B16" s="204"/>
      <c r="C16" s="205"/>
      <c r="D16" s="100" t="s">
        <v>116</v>
      </c>
      <c r="E16" s="101">
        <f>E17</f>
        <v>11281.44</v>
      </c>
      <c r="F16" s="101">
        <f>F17</f>
        <v>55347</v>
      </c>
      <c r="G16" s="101">
        <f>G17</f>
        <v>68000</v>
      </c>
      <c r="H16" s="101">
        <f>H17</f>
        <v>90000</v>
      </c>
      <c r="I16" s="101">
        <f>I17</f>
        <v>95000</v>
      </c>
    </row>
    <row r="17" spans="1:13" ht="12.75" customHeight="1" x14ac:dyDescent="0.25">
      <c r="A17" s="197">
        <v>3132</v>
      </c>
      <c r="B17" s="198"/>
      <c r="C17" s="199"/>
      <c r="D17" s="25" t="s">
        <v>124</v>
      </c>
      <c r="E17" s="83">
        <v>11281.44</v>
      </c>
      <c r="F17" s="83">
        <v>55347</v>
      </c>
      <c r="G17" s="83">
        <v>68000</v>
      </c>
      <c r="H17" s="83">
        <v>90000</v>
      </c>
      <c r="I17" s="83">
        <v>95000</v>
      </c>
    </row>
    <row r="18" spans="1:13" ht="26.25" customHeight="1" x14ac:dyDescent="0.25">
      <c r="A18" s="191">
        <v>32</v>
      </c>
      <c r="B18" s="192"/>
      <c r="C18" s="193"/>
      <c r="D18" s="68" t="s">
        <v>21</v>
      </c>
      <c r="E18" s="69">
        <f>E19+E23+E27+E36+E38</f>
        <v>349087.2</v>
      </c>
      <c r="F18" s="69">
        <f>F19+F23+F27+F36+F38</f>
        <v>146975</v>
      </c>
      <c r="G18" s="69">
        <f>G19+G23+G27+G36+G38</f>
        <v>186000</v>
      </c>
      <c r="H18" s="69">
        <f>H19+H23+H27+H36+H38</f>
        <v>270000</v>
      </c>
      <c r="I18" s="69">
        <f>I19+I23+I27+I36+I38</f>
        <v>290000</v>
      </c>
      <c r="M18" s="137"/>
    </row>
    <row r="19" spans="1:13" ht="24.75" customHeight="1" x14ac:dyDescent="0.25">
      <c r="A19" s="200">
        <v>321</v>
      </c>
      <c r="B19" s="201"/>
      <c r="C19" s="202"/>
      <c r="D19" s="100" t="s">
        <v>117</v>
      </c>
      <c r="E19" s="101">
        <f>E20+E21+E22</f>
        <v>0</v>
      </c>
      <c r="F19" s="101">
        <f>F20+F21+F22</f>
        <v>16000</v>
      </c>
      <c r="G19" s="101">
        <f>G20+G21+G22</f>
        <v>18000</v>
      </c>
      <c r="H19" s="101">
        <f>H20+H21+H22</f>
        <v>28000</v>
      </c>
      <c r="I19" s="101">
        <f>I20+I21+I22</f>
        <v>28000</v>
      </c>
      <c r="M19" s="137"/>
    </row>
    <row r="20" spans="1:13" ht="12.75" customHeight="1" x14ac:dyDescent="0.25">
      <c r="A20" s="197">
        <v>3211</v>
      </c>
      <c r="B20" s="198"/>
      <c r="C20" s="199"/>
      <c r="D20" s="25" t="s">
        <v>101</v>
      </c>
      <c r="E20" s="83"/>
      <c r="F20" s="83">
        <v>4000</v>
      </c>
      <c r="G20" s="83">
        <v>4000</v>
      </c>
      <c r="H20" s="83">
        <v>8000</v>
      </c>
      <c r="I20" s="83">
        <v>8000</v>
      </c>
    </row>
    <row r="21" spans="1:13" ht="12.75" customHeight="1" x14ac:dyDescent="0.25">
      <c r="A21" s="197">
        <v>3212</v>
      </c>
      <c r="B21" s="198"/>
      <c r="C21" s="199"/>
      <c r="D21" s="25" t="s">
        <v>125</v>
      </c>
      <c r="E21" s="83"/>
      <c r="F21" s="83">
        <v>10000</v>
      </c>
      <c r="G21" s="83">
        <v>10000</v>
      </c>
      <c r="H21" s="83">
        <v>12000</v>
      </c>
      <c r="I21" s="83">
        <v>12000</v>
      </c>
    </row>
    <row r="22" spans="1:13" ht="12.75" customHeight="1" x14ac:dyDescent="0.25">
      <c r="A22" s="197">
        <v>3213</v>
      </c>
      <c r="B22" s="198"/>
      <c r="C22" s="199"/>
      <c r="D22" s="25" t="s">
        <v>126</v>
      </c>
      <c r="E22" s="83"/>
      <c r="F22" s="83">
        <v>2000</v>
      </c>
      <c r="G22" s="83">
        <v>4000</v>
      </c>
      <c r="H22" s="83">
        <v>8000</v>
      </c>
      <c r="I22" s="83">
        <v>8000</v>
      </c>
    </row>
    <row r="23" spans="1:13" ht="25.5" customHeight="1" x14ac:dyDescent="0.25">
      <c r="A23" s="194">
        <v>322</v>
      </c>
      <c r="B23" s="195"/>
      <c r="C23" s="196"/>
      <c r="D23" s="102" t="s">
        <v>122</v>
      </c>
      <c r="E23" s="94">
        <f>SUM(E24:E26)</f>
        <v>1168.6199999999999</v>
      </c>
      <c r="F23" s="94">
        <f>SUM(F24:F26)</f>
        <v>20000</v>
      </c>
      <c r="G23" s="94">
        <f>SUM(G24:G26)</f>
        <v>30000</v>
      </c>
      <c r="H23" s="94">
        <f>SUM(H24:H26)</f>
        <v>52000</v>
      </c>
      <c r="I23" s="94">
        <f>SUM(I24:I26)</f>
        <v>52000</v>
      </c>
      <c r="M23" s="137"/>
    </row>
    <row r="24" spans="1:13" ht="12.75" customHeight="1" x14ac:dyDescent="0.25">
      <c r="A24" s="197">
        <v>3221</v>
      </c>
      <c r="B24" s="198"/>
      <c r="C24" s="199"/>
      <c r="D24" s="25" t="s">
        <v>102</v>
      </c>
      <c r="E24" s="83"/>
      <c r="F24" s="83">
        <v>10000</v>
      </c>
      <c r="G24" s="83">
        <v>20000</v>
      </c>
      <c r="H24" s="83">
        <v>22000</v>
      </c>
      <c r="I24" s="83">
        <v>22000</v>
      </c>
    </row>
    <row r="25" spans="1:13" ht="12.75" customHeight="1" x14ac:dyDescent="0.25">
      <c r="A25" s="106"/>
      <c r="B25" s="107">
        <v>3223</v>
      </c>
      <c r="C25" s="108"/>
      <c r="D25" s="25" t="s">
        <v>140</v>
      </c>
      <c r="E25" s="83">
        <v>1168.6199999999999</v>
      </c>
      <c r="F25" s="83"/>
      <c r="G25" s="83"/>
      <c r="H25" s="83"/>
      <c r="I25" s="83"/>
    </row>
    <row r="26" spans="1:13" ht="12.75" customHeight="1" x14ac:dyDescent="0.25">
      <c r="A26" s="197">
        <v>3224</v>
      </c>
      <c r="B26" s="198"/>
      <c r="C26" s="199"/>
      <c r="D26" s="25" t="s">
        <v>127</v>
      </c>
      <c r="E26" s="83"/>
      <c r="F26" s="83">
        <v>10000</v>
      </c>
      <c r="G26" s="83">
        <v>10000</v>
      </c>
      <c r="H26" s="83">
        <v>30000</v>
      </c>
      <c r="I26" s="83">
        <v>30000</v>
      </c>
    </row>
    <row r="27" spans="1:13" ht="24.75" customHeight="1" x14ac:dyDescent="0.25">
      <c r="A27" s="200">
        <v>323</v>
      </c>
      <c r="B27" s="201"/>
      <c r="C27" s="202"/>
      <c r="D27" s="100" t="s">
        <v>118</v>
      </c>
      <c r="E27" s="101">
        <f>E28+E29+E30+E31+E32+E33+E34+E35</f>
        <v>326964.93</v>
      </c>
      <c r="F27" s="101">
        <f>F28+F29+F30+F31+F32+F33+F34+F35</f>
        <v>90975</v>
      </c>
      <c r="G27" s="101">
        <f>G28+G29+G30+G31+G32+G33+G34+G35</f>
        <v>98000</v>
      </c>
      <c r="H27" s="101">
        <f>H28+H29+H30+H31+H32+H33+H34+H35</f>
        <v>150000</v>
      </c>
      <c r="I27" s="101">
        <f>I28+I29+I30+I31+I32+I33+I34+I35</f>
        <v>170000</v>
      </c>
    </row>
    <row r="28" spans="1:13" ht="12.75" customHeight="1" x14ac:dyDescent="0.25">
      <c r="A28" s="197">
        <v>3231</v>
      </c>
      <c r="B28" s="198"/>
      <c r="C28" s="199"/>
      <c r="D28" s="25" t="s">
        <v>128</v>
      </c>
      <c r="E28" s="83">
        <v>15381.41</v>
      </c>
      <c r="F28" s="83">
        <v>15000</v>
      </c>
      <c r="G28" s="83">
        <v>13000</v>
      </c>
      <c r="H28" s="83">
        <v>28000</v>
      </c>
      <c r="I28" s="83">
        <v>28000</v>
      </c>
    </row>
    <row r="29" spans="1:13" ht="12.75" customHeight="1" x14ac:dyDescent="0.25">
      <c r="A29" s="197">
        <v>3232</v>
      </c>
      <c r="B29" s="198"/>
      <c r="C29" s="199"/>
      <c r="D29" s="25" t="s">
        <v>129</v>
      </c>
      <c r="E29" s="83"/>
      <c r="F29" s="83">
        <v>20000</v>
      </c>
      <c r="G29" s="83">
        <v>10000</v>
      </c>
      <c r="H29" s="83">
        <v>30000</v>
      </c>
      <c r="I29" s="83">
        <v>30000</v>
      </c>
    </row>
    <row r="30" spans="1:13" ht="12.75" customHeight="1" x14ac:dyDescent="0.25">
      <c r="A30" s="197">
        <v>3233</v>
      </c>
      <c r="B30" s="198"/>
      <c r="C30" s="199"/>
      <c r="D30" s="25" t="s">
        <v>123</v>
      </c>
      <c r="E30" s="83">
        <v>15633.42</v>
      </c>
      <c r="F30" s="83">
        <v>5000</v>
      </c>
      <c r="G30" s="83">
        <v>10000</v>
      </c>
      <c r="H30" s="83">
        <v>10000</v>
      </c>
      <c r="I30" s="83">
        <v>10000</v>
      </c>
    </row>
    <row r="31" spans="1:13" ht="12.75" customHeight="1" x14ac:dyDescent="0.25">
      <c r="A31" s="197">
        <v>3234</v>
      </c>
      <c r="B31" s="198"/>
      <c r="C31" s="199"/>
      <c r="D31" s="25" t="s">
        <v>130</v>
      </c>
      <c r="E31" s="83">
        <v>5496.4</v>
      </c>
      <c r="F31" s="83">
        <v>10000</v>
      </c>
      <c r="G31" s="83">
        <v>10000</v>
      </c>
      <c r="H31" s="83">
        <v>12000</v>
      </c>
      <c r="I31" s="83">
        <v>12000</v>
      </c>
    </row>
    <row r="32" spans="1:13" ht="12.75" customHeight="1" x14ac:dyDescent="0.25">
      <c r="A32" s="197">
        <v>3235</v>
      </c>
      <c r="B32" s="198"/>
      <c r="C32" s="199"/>
      <c r="D32" s="25" t="s">
        <v>131</v>
      </c>
      <c r="E32" s="83">
        <v>102176.88</v>
      </c>
      <c r="F32" s="83">
        <v>10000</v>
      </c>
      <c r="G32" s="83">
        <v>10000</v>
      </c>
      <c r="H32" s="83">
        <v>15000</v>
      </c>
      <c r="I32" s="83">
        <v>15000</v>
      </c>
    </row>
    <row r="33" spans="1:13" ht="12.75" customHeight="1" x14ac:dyDescent="0.25">
      <c r="A33" s="197">
        <v>3237</v>
      </c>
      <c r="B33" s="198"/>
      <c r="C33" s="199"/>
      <c r="D33" s="25" t="s">
        <v>105</v>
      </c>
      <c r="E33" s="83">
        <v>139531.47</v>
      </c>
      <c r="F33" s="83">
        <v>15975</v>
      </c>
      <c r="G33" s="83">
        <v>10000</v>
      </c>
      <c r="H33" s="83">
        <v>10000</v>
      </c>
      <c r="I33" s="83">
        <v>20000</v>
      </c>
    </row>
    <row r="34" spans="1:13" ht="12.75" customHeight="1" x14ac:dyDescent="0.25">
      <c r="A34" s="197">
        <v>3238</v>
      </c>
      <c r="B34" s="198"/>
      <c r="C34" s="199"/>
      <c r="D34" s="25" t="s">
        <v>132</v>
      </c>
      <c r="E34" s="83"/>
      <c r="F34" s="83">
        <v>5000</v>
      </c>
      <c r="G34" s="83">
        <v>5000</v>
      </c>
      <c r="H34" s="83">
        <v>5000</v>
      </c>
      <c r="I34" s="83">
        <v>5000</v>
      </c>
    </row>
    <row r="35" spans="1:13" ht="12.75" customHeight="1" x14ac:dyDescent="0.25">
      <c r="A35" s="197">
        <v>3239</v>
      </c>
      <c r="B35" s="198"/>
      <c r="C35" s="199"/>
      <c r="D35" s="25" t="s">
        <v>106</v>
      </c>
      <c r="E35" s="83">
        <v>48745.35</v>
      </c>
      <c r="F35" s="83">
        <v>10000</v>
      </c>
      <c r="G35" s="83">
        <v>30000</v>
      </c>
      <c r="H35" s="83">
        <v>40000</v>
      </c>
      <c r="I35" s="83">
        <v>50000</v>
      </c>
    </row>
    <row r="36" spans="1:13" ht="26.25" customHeight="1" x14ac:dyDescent="0.25">
      <c r="A36" s="200">
        <v>324</v>
      </c>
      <c r="B36" s="201"/>
      <c r="C36" s="202"/>
      <c r="D36" s="100" t="s">
        <v>119</v>
      </c>
      <c r="E36" s="101">
        <f>E37</f>
        <v>646.01</v>
      </c>
      <c r="F36" s="101">
        <f>F37</f>
        <v>3000</v>
      </c>
      <c r="G36" s="101">
        <f>G37</f>
        <v>6000</v>
      </c>
      <c r="H36" s="101">
        <f>H37</f>
        <v>0</v>
      </c>
      <c r="I36" s="101">
        <f>I37</f>
        <v>0</v>
      </c>
    </row>
    <row r="37" spans="1:13" ht="12.75" customHeight="1" x14ac:dyDescent="0.25">
      <c r="A37" s="197">
        <v>3241</v>
      </c>
      <c r="B37" s="198"/>
      <c r="C37" s="199"/>
      <c r="D37" s="25" t="s">
        <v>119</v>
      </c>
      <c r="E37" s="83">
        <v>646.01</v>
      </c>
      <c r="F37" s="83">
        <v>3000</v>
      </c>
      <c r="G37" s="83">
        <v>6000</v>
      </c>
      <c r="H37" s="83"/>
      <c r="I37" s="83"/>
    </row>
    <row r="38" spans="1:13" ht="24.75" customHeight="1" x14ac:dyDescent="0.25">
      <c r="A38" s="200">
        <v>329</v>
      </c>
      <c r="B38" s="201"/>
      <c r="C38" s="202"/>
      <c r="D38" s="100" t="s">
        <v>108</v>
      </c>
      <c r="E38" s="101">
        <f>E39+E40+E41</f>
        <v>20307.640000000003</v>
      </c>
      <c r="F38" s="101">
        <f>F39+F40+F41</f>
        <v>17000</v>
      </c>
      <c r="G38" s="101">
        <f>G39+G40+G41</f>
        <v>34000</v>
      </c>
      <c r="H38" s="101">
        <f>H39+H40+H41</f>
        <v>40000</v>
      </c>
      <c r="I38" s="101">
        <f>I39+I40+I41</f>
        <v>40000</v>
      </c>
    </row>
    <row r="39" spans="1:13" ht="12.75" customHeight="1" x14ac:dyDescent="0.25">
      <c r="A39" s="197">
        <v>3292</v>
      </c>
      <c r="B39" s="198"/>
      <c r="C39" s="199"/>
      <c r="D39" s="25" t="s">
        <v>133</v>
      </c>
      <c r="E39" s="83"/>
      <c r="F39" s="83">
        <v>10000</v>
      </c>
      <c r="G39" s="83">
        <v>12000</v>
      </c>
      <c r="H39" s="83">
        <v>15000</v>
      </c>
      <c r="I39" s="83">
        <v>15000</v>
      </c>
    </row>
    <row r="40" spans="1:13" ht="12.75" customHeight="1" x14ac:dyDescent="0.25">
      <c r="A40" s="197">
        <v>3293</v>
      </c>
      <c r="B40" s="198"/>
      <c r="C40" s="199"/>
      <c r="D40" s="25" t="s">
        <v>107</v>
      </c>
      <c r="E40" s="83">
        <v>18596.830000000002</v>
      </c>
      <c r="F40" s="83">
        <v>2000</v>
      </c>
      <c r="G40" s="83">
        <v>10000</v>
      </c>
      <c r="H40" s="83">
        <v>10000</v>
      </c>
      <c r="I40" s="83">
        <v>10000</v>
      </c>
    </row>
    <row r="41" spans="1:13" ht="12.75" customHeight="1" x14ac:dyDescent="0.25">
      <c r="A41" s="197">
        <v>3299</v>
      </c>
      <c r="B41" s="198"/>
      <c r="C41" s="199"/>
      <c r="D41" s="25" t="s">
        <v>108</v>
      </c>
      <c r="E41" s="83">
        <v>1710.81</v>
      </c>
      <c r="F41" s="83">
        <v>5000</v>
      </c>
      <c r="G41" s="83">
        <v>12000</v>
      </c>
      <c r="H41" s="83">
        <v>15000</v>
      </c>
      <c r="I41" s="83">
        <v>15000</v>
      </c>
    </row>
    <row r="42" spans="1:13" s="112" customFormat="1" x14ac:dyDescent="0.25">
      <c r="A42" s="70">
        <v>4</v>
      </c>
      <c r="B42" s="71"/>
      <c r="C42" s="72"/>
      <c r="D42" s="73" t="s">
        <v>11</v>
      </c>
      <c r="E42" s="74">
        <f>E43+E47</f>
        <v>1990.84</v>
      </c>
      <c r="F42" s="74">
        <f>F43+F47</f>
        <v>55000</v>
      </c>
      <c r="G42" s="74">
        <f>G43+G47</f>
        <v>13000</v>
      </c>
      <c r="H42" s="74">
        <f>H43+H47</f>
        <v>55000</v>
      </c>
      <c r="I42" s="74">
        <f>I43+I47</f>
        <v>58000</v>
      </c>
      <c r="M42" s="155"/>
    </row>
    <row r="43" spans="1:13" ht="25.5" x14ac:dyDescent="0.25">
      <c r="A43" s="218">
        <v>41</v>
      </c>
      <c r="B43" s="219"/>
      <c r="C43" s="220"/>
      <c r="D43" s="68" t="s">
        <v>12</v>
      </c>
      <c r="E43" s="69">
        <f>E44</f>
        <v>1990.84</v>
      </c>
      <c r="F43" s="69">
        <f>F44</f>
        <v>28000</v>
      </c>
      <c r="G43" s="69">
        <f>G44</f>
        <v>0</v>
      </c>
      <c r="H43" s="69">
        <f>H44</f>
        <v>30000</v>
      </c>
      <c r="I43" s="69">
        <f>I44</f>
        <v>30000</v>
      </c>
    </row>
    <row r="44" spans="1:13" x14ac:dyDescent="0.25">
      <c r="A44" s="200">
        <v>412</v>
      </c>
      <c r="B44" s="201"/>
      <c r="C44" s="202"/>
      <c r="D44" s="100" t="s">
        <v>120</v>
      </c>
      <c r="E44" s="101">
        <f>E45+E46</f>
        <v>1990.84</v>
      </c>
      <c r="F44" s="101">
        <f>F45+F46</f>
        <v>28000</v>
      </c>
      <c r="G44" s="101">
        <f>G45+G46</f>
        <v>0</v>
      </c>
      <c r="H44" s="101">
        <f>H45+H46</f>
        <v>30000</v>
      </c>
      <c r="I44" s="101">
        <f>I45+I46</f>
        <v>30000</v>
      </c>
    </row>
    <row r="45" spans="1:13" x14ac:dyDescent="0.25">
      <c r="A45" s="197">
        <v>4123</v>
      </c>
      <c r="B45" s="198"/>
      <c r="C45" s="199"/>
      <c r="D45" s="25" t="s">
        <v>134</v>
      </c>
      <c r="E45" s="83"/>
      <c r="F45" s="83">
        <v>3000</v>
      </c>
      <c r="G45" s="83"/>
      <c r="H45" s="83"/>
      <c r="I45" s="83"/>
    </row>
    <row r="46" spans="1:13" x14ac:dyDescent="0.25">
      <c r="A46" s="197">
        <v>4124</v>
      </c>
      <c r="B46" s="198"/>
      <c r="C46" s="199"/>
      <c r="D46" s="25" t="s">
        <v>135</v>
      </c>
      <c r="E46" s="83">
        <v>1990.84</v>
      </c>
      <c r="F46" s="83">
        <v>25000</v>
      </c>
      <c r="G46" s="83"/>
      <c r="H46" s="83">
        <v>30000</v>
      </c>
      <c r="I46" s="83">
        <v>30000</v>
      </c>
    </row>
    <row r="47" spans="1:13" ht="25.5" x14ac:dyDescent="0.25">
      <c r="A47" s="191">
        <v>42</v>
      </c>
      <c r="B47" s="192"/>
      <c r="C47" s="193"/>
      <c r="D47" s="68" t="s">
        <v>29</v>
      </c>
      <c r="E47" s="78">
        <f>E48+E53</f>
        <v>0</v>
      </c>
      <c r="F47" s="78">
        <f>F48+F53</f>
        <v>27000</v>
      </c>
      <c r="G47" s="78">
        <f>G48+G53</f>
        <v>13000</v>
      </c>
      <c r="H47" s="78">
        <f>H48+H53</f>
        <v>25000</v>
      </c>
      <c r="I47" s="78">
        <f>I48+I53</f>
        <v>28000</v>
      </c>
    </row>
    <row r="48" spans="1:13" ht="30" customHeight="1" x14ac:dyDescent="0.25">
      <c r="A48" s="109"/>
      <c r="B48" s="110">
        <v>422</v>
      </c>
      <c r="C48" s="111"/>
      <c r="D48" s="100" t="s">
        <v>121</v>
      </c>
      <c r="E48" s="101">
        <f>SUM(E49:E52)</f>
        <v>0</v>
      </c>
      <c r="F48" s="101">
        <f>SUM(F49:F52)</f>
        <v>21000</v>
      </c>
      <c r="G48" s="101">
        <f>SUM(G49:G52)</f>
        <v>13000</v>
      </c>
      <c r="H48" s="101">
        <f>SUM(H49:H52)</f>
        <v>15000</v>
      </c>
      <c r="I48" s="101">
        <f>SUM(I49:I52)</f>
        <v>18000</v>
      </c>
    </row>
    <row r="49" spans="1:9" x14ac:dyDescent="0.25">
      <c r="A49" s="113"/>
      <c r="B49" s="114">
        <v>4221</v>
      </c>
      <c r="C49" s="88"/>
      <c r="D49" s="25" t="s">
        <v>110</v>
      </c>
      <c r="E49" s="83"/>
      <c r="F49" s="83">
        <v>10000</v>
      </c>
      <c r="G49" s="83">
        <v>13000</v>
      </c>
      <c r="H49" s="83">
        <v>5000</v>
      </c>
      <c r="I49" s="83">
        <v>5000</v>
      </c>
    </row>
    <row r="50" spans="1:9" x14ac:dyDescent="0.25">
      <c r="A50" s="113"/>
      <c r="B50" s="114">
        <v>4222</v>
      </c>
      <c r="C50" s="88"/>
      <c r="D50" s="25" t="s">
        <v>136</v>
      </c>
      <c r="E50" s="83"/>
      <c r="F50" s="83">
        <v>3000</v>
      </c>
      <c r="G50" s="83"/>
      <c r="H50" s="83"/>
      <c r="I50" s="83">
        <v>3000</v>
      </c>
    </row>
    <row r="51" spans="1:9" x14ac:dyDescent="0.25">
      <c r="A51" s="113"/>
      <c r="B51" s="114">
        <v>4223</v>
      </c>
      <c r="C51" s="88"/>
      <c r="D51" s="25" t="s">
        <v>137</v>
      </c>
      <c r="E51" s="83"/>
      <c r="F51" s="83">
        <v>3000</v>
      </c>
      <c r="G51" s="83"/>
      <c r="H51" s="83">
        <v>5000</v>
      </c>
      <c r="I51" s="83">
        <v>5000</v>
      </c>
    </row>
    <row r="52" spans="1:9" ht="25.5" x14ac:dyDescent="0.25">
      <c r="A52" s="113"/>
      <c r="B52" s="114">
        <v>4227</v>
      </c>
      <c r="C52" s="88"/>
      <c r="D52" s="25" t="s">
        <v>138</v>
      </c>
      <c r="E52" s="83"/>
      <c r="F52" s="83">
        <v>5000</v>
      </c>
      <c r="G52" s="83"/>
      <c r="H52" s="83">
        <v>5000</v>
      </c>
      <c r="I52" s="83">
        <v>5000</v>
      </c>
    </row>
    <row r="53" spans="1:9" ht="30.75" customHeight="1" x14ac:dyDescent="0.25">
      <c r="A53" s="109"/>
      <c r="B53" s="110">
        <v>426</v>
      </c>
      <c r="C53" s="111"/>
      <c r="D53" s="100" t="s">
        <v>170</v>
      </c>
      <c r="E53" s="101">
        <f>E54</f>
        <v>0</v>
      </c>
      <c r="F53" s="101">
        <f t="shared" ref="F53:I53" si="1">F54</f>
        <v>6000</v>
      </c>
      <c r="G53" s="101">
        <f t="shared" si="1"/>
        <v>0</v>
      </c>
      <c r="H53" s="101">
        <f t="shared" si="1"/>
        <v>10000</v>
      </c>
      <c r="I53" s="101">
        <f t="shared" si="1"/>
        <v>10000</v>
      </c>
    </row>
    <row r="54" spans="1:9" ht="14.25" customHeight="1" x14ac:dyDescent="0.25">
      <c r="A54" s="113"/>
      <c r="B54" s="114">
        <v>4262</v>
      </c>
      <c r="C54" s="88"/>
      <c r="D54" s="25" t="s">
        <v>139</v>
      </c>
      <c r="E54" s="83"/>
      <c r="F54" s="83">
        <v>6000</v>
      </c>
      <c r="G54" s="83"/>
      <c r="H54" s="83">
        <v>10000</v>
      </c>
      <c r="I54" s="83">
        <v>10000</v>
      </c>
    </row>
    <row r="55" spans="1:9" x14ac:dyDescent="0.25">
      <c r="A55" s="188" t="s">
        <v>80</v>
      </c>
      <c r="B55" s="189"/>
      <c r="C55" s="190"/>
      <c r="D55" s="62" t="s">
        <v>81</v>
      </c>
      <c r="E55" s="63">
        <f>E56+E68</f>
        <v>30791.63</v>
      </c>
      <c r="F55" s="63">
        <f t="shared" ref="F55:I55" si="2">F56+F68</f>
        <v>37080</v>
      </c>
      <c r="G55" s="63">
        <f>G56+G68</f>
        <v>110000</v>
      </c>
      <c r="H55" s="63">
        <f t="shared" si="2"/>
        <v>35000</v>
      </c>
      <c r="I55" s="63">
        <f t="shared" si="2"/>
        <v>35000</v>
      </c>
    </row>
    <row r="56" spans="1:9" x14ac:dyDescent="0.25">
      <c r="A56" s="206">
        <v>3</v>
      </c>
      <c r="B56" s="207"/>
      <c r="C56" s="208"/>
      <c r="D56" s="73" t="s">
        <v>9</v>
      </c>
      <c r="E56" s="74">
        <f>E57</f>
        <v>0</v>
      </c>
      <c r="F56" s="74">
        <f>F57</f>
        <v>37080</v>
      </c>
      <c r="G56" s="74">
        <f>G57</f>
        <v>50000</v>
      </c>
      <c r="H56" s="74">
        <f>H57</f>
        <v>35000</v>
      </c>
      <c r="I56" s="74">
        <f>I57</f>
        <v>35000</v>
      </c>
    </row>
    <row r="57" spans="1:9" ht="27.75" customHeight="1" x14ac:dyDescent="0.25">
      <c r="A57" s="191">
        <v>32</v>
      </c>
      <c r="B57" s="192"/>
      <c r="C57" s="193"/>
      <c r="D57" s="68" t="s">
        <v>21</v>
      </c>
      <c r="E57" s="69">
        <f>E62</f>
        <v>0</v>
      </c>
      <c r="F57" s="69">
        <f>F62+F58+F66+F60</f>
        <v>37080</v>
      </c>
      <c r="G57" s="69">
        <f t="shared" ref="G57:I57" si="3">G62+G58+G66+G60</f>
        <v>50000</v>
      </c>
      <c r="H57" s="69">
        <f t="shared" si="3"/>
        <v>35000</v>
      </c>
      <c r="I57" s="69">
        <f t="shared" si="3"/>
        <v>35000</v>
      </c>
    </row>
    <row r="58" spans="1:9" ht="24.75" customHeight="1" x14ac:dyDescent="0.25">
      <c r="A58" s="200">
        <v>321</v>
      </c>
      <c r="B58" s="201"/>
      <c r="C58" s="202"/>
      <c r="D58" s="100" t="s">
        <v>117</v>
      </c>
      <c r="E58" s="101">
        <f>E59</f>
        <v>0</v>
      </c>
      <c r="F58" s="101">
        <f>F59</f>
        <v>1000</v>
      </c>
      <c r="G58" s="101">
        <f>G59</f>
        <v>0</v>
      </c>
      <c r="H58" s="101">
        <f>H59</f>
        <v>0</v>
      </c>
      <c r="I58" s="101">
        <f>I59</f>
        <v>0</v>
      </c>
    </row>
    <row r="59" spans="1:9" ht="21" customHeight="1" x14ac:dyDescent="0.25">
      <c r="A59" s="197">
        <v>3211</v>
      </c>
      <c r="B59" s="198"/>
      <c r="C59" s="199"/>
      <c r="D59" s="25" t="s">
        <v>101</v>
      </c>
      <c r="E59" s="83"/>
      <c r="F59" s="83">
        <v>1000</v>
      </c>
      <c r="G59" s="83"/>
      <c r="H59" s="83"/>
      <c r="I59" s="83"/>
    </row>
    <row r="60" spans="1:9" ht="25.5" customHeight="1" x14ac:dyDescent="0.25">
      <c r="A60" s="194">
        <v>322</v>
      </c>
      <c r="B60" s="195"/>
      <c r="C60" s="196"/>
      <c r="D60" s="102" t="s">
        <v>122</v>
      </c>
      <c r="E60" s="94">
        <f>E61</f>
        <v>0</v>
      </c>
      <c r="F60" s="94">
        <f t="shared" ref="F60:I60" si="4">F61</f>
        <v>4000</v>
      </c>
      <c r="G60" s="94">
        <f t="shared" si="4"/>
        <v>0</v>
      </c>
      <c r="H60" s="94">
        <f t="shared" si="4"/>
        <v>0</v>
      </c>
      <c r="I60" s="94">
        <f t="shared" si="4"/>
        <v>0</v>
      </c>
    </row>
    <row r="61" spans="1:9" ht="12.75" customHeight="1" x14ac:dyDescent="0.25">
      <c r="A61" s="197">
        <v>3221</v>
      </c>
      <c r="B61" s="198"/>
      <c r="C61" s="199"/>
      <c r="D61" s="25" t="s">
        <v>102</v>
      </c>
      <c r="E61" s="83"/>
      <c r="F61" s="83">
        <v>4000</v>
      </c>
      <c r="G61" s="83"/>
      <c r="H61" s="83"/>
      <c r="I61" s="83"/>
    </row>
    <row r="62" spans="1:9" ht="24.75" customHeight="1" x14ac:dyDescent="0.25">
      <c r="A62" s="200">
        <v>323</v>
      </c>
      <c r="B62" s="201"/>
      <c r="C62" s="202"/>
      <c r="D62" s="100" t="s">
        <v>118</v>
      </c>
      <c r="E62" s="101">
        <f>E63+E64</f>
        <v>0</v>
      </c>
      <c r="F62" s="101">
        <f>SUM(F63:F65)</f>
        <v>31330</v>
      </c>
      <c r="G62" s="101">
        <f>SUM(G63:G65)</f>
        <v>50000</v>
      </c>
      <c r="H62" s="101">
        <f>SUM(H63:H65)</f>
        <v>35000</v>
      </c>
      <c r="I62" s="101">
        <f>SUM(I63:I65)</f>
        <v>35000</v>
      </c>
    </row>
    <row r="63" spans="1:9" ht="12.75" customHeight="1" x14ac:dyDescent="0.25">
      <c r="A63" s="197">
        <v>3232</v>
      </c>
      <c r="B63" s="198"/>
      <c r="C63" s="199"/>
      <c r="D63" s="25" t="s">
        <v>129</v>
      </c>
      <c r="E63" s="83"/>
      <c r="F63" s="83">
        <v>16000</v>
      </c>
      <c r="G63" s="83">
        <v>30000</v>
      </c>
      <c r="H63" s="83">
        <v>25000</v>
      </c>
      <c r="I63" s="83">
        <v>25000</v>
      </c>
    </row>
    <row r="64" spans="1:9" ht="12.75" customHeight="1" x14ac:dyDescent="0.25">
      <c r="A64" s="197">
        <v>3237</v>
      </c>
      <c r="B64" s="198"/>
      <c r="C64" s="199"/>
      <c r="D64" s="25" t="s">
        <v>105</v>
      </c>
      <c r="E64" s="83"/>
      <c r="F64" s="83">
        <v>15000</v>
      </c>
      <c r="G64" s="83">
        <v>20000</v>
      </c>
      <c r="H64" s="83">
        <v>10000</v>
      </c>
      <c r="I64" s="83">
        <v>10000</v>
      </c>
    </row>
    <row r="65" spans="1:9" ht="12.75" customHeight="1" x14ac:dyDescent="0.25">
      <c r="A65" s="106"/>
      <c r="B65" s="106">
        <v>3239</v>
      </c>
      <c r="C65" s="108"/>
      <c r="D65" s="25" t="s">
        <v>106</v>
      </c>
      <c r="E65" s="83"/>
      <c r="F65" s="83">
        <v>330</v>
      </c>
      <c r="G65" s="83"/>
      <c r="H65" s="83"/>
      <c r="I65" s="83"/>
    </row>
    <row r="66" spans="1:9" ht="20.25" customHeight="1" x14ac:dyDescent="0.25">
      <c r="A66" s="200">
        <v>329</v>
      </c>
      <c r="B66" s="201"/>
      <c r="C66" s="202"/>
      <c r="D66" s="100" t="s">
        <v>108</v>
      </c>
      <c r="E66" s="101">
        <f>E67</f>
        <v>0</v>
      </c>
      <c r="F66" s="101">
        <f>F67</f>
        <v>750</v>
      </c>
      <c r="G66" s="101">
        <f>G67</f>
        <v>0</v>
      </c>
      <c r="H66" s="101">
        <f>H67</f>
        <v>0</v>
      </c>
      <c r="I66" s="101">
        <f>I67</f>
        <v>0</v>
      </c>
    </row>
    <row r="67" spans="1:9" ht="24" customHeight="1" x14ac:dyDescent="0.25">
      <c r="A67" s="197">
        <v>3293</v>
      </c>
      <c r="B67" s="198"/>
      <c r="C67" s="199"/>
      <c r="D67" s="25" t="s">
        <v>107</v>
      </c>
      <c r="E67" s="83"/>
      <c r="F67" s="83">
        <v>750</v>
      </c>
      <c r="G67" s="83"/>
      <c r="H67" s="83"/>
      <c r="I67" s="83"/>
    </row>
    <row r="68" spans="1:9" ht="32.25" customHeight="1" x14ac:dyDescent="0.25">
      <c r="A68" s="206">
        <v>4</v>
      </c>
      <c r="B68" s="207"/>
      <c r="C68" s="208"/>
      <c r="D68" s="73" t="s">
        <v>11</v>
      </c>
      <c r="E68" s="74">
        <f>E69</f>
        <v>30791.63</v>
      </c>
      <c r="F68" s="74">
        <f t="shared" ref="F68:I70" si="5">F69</f>
        <v>0</v>
      </c>
      <c r="G68" s="74">
        <f>G69+G72</f>
        <v>60000</v>
      </c>
      <c r="H68" s="74">
        <f t="shared" si="5"/>
        <v>0</v>
      </c>
      <c r="I68" s="74">
        <f t="shared" si="5"/>
        <v>0</v>
      </c>
    </row>
    <row r="69" spans="1:9" ht="27" customHeight="1" x14ac:dyDescent="0.25">
      <c r="A69" s="191">
        <v>41</v>
      </c>
      <c r="B69" s="192"/>
      <c r="C69" s="193"/>
      <c r="D69" s="68" t="s">
        <v>12</v>
      </c>
      <c r="E69" s="69">
        <f>E70</f>
        <v>30791.63</v>
      </c>
      <c r="F69" s="69">
        <f t="shared" si="5"/>
        <v>0</v>
      </c>
      <c r="G69" s="69">
        <f t="shared" si="5"/>
        <v>0</v>
      </c>
      <c r="H69" s="69">
        <f t="shared" si="5"/>
        <v>0</v>
      </c>
      <c r="I69" s="69">
        <f t="shared" si="5"/>
        <v>0</v>
      </c>
    </row>
    <row r="70" spans="1:9" ht="29.25" customHeight="1" x14ac:dyDescent="0.25">
      <c r="A70" s="200">
        <v>412</v>
      </c>
      <c r="B70" s="201"/>
      <c r="C70" s="202"/>
      <c r="D70" s="100" t="s">
        <v>120</v>
      </c>
      <c r="E70" s="115">
        <f>E71</f>
        <v>30791.63</v>
      </c>
      <c r="F70" s="115">
        <f t="shared" si="5"/>
        <v>0</v>
      </c>
      <c r="G70" s="115">
        <f t="shared" si="5"/>
        <v>0</v>
      </c>
      <c r="H70" s="115">
        <f t="shared" si="5"/>
        <v>0</v>
      </c>
      <c r="I70" s="115">
        <f t="shared" si="5"/>
        <v>0</v>
      </c>
    </row>
    <row r="71" spans="1:9" ht="24" customHeight="1" x14ac:dyDescent="0.25">
      <c r="A71" s="106"/>
      <c r="B71" s="107">
        <v>4124</v>
      </c>
      <c r="C71" s="108"/>
      <c r="D71" s="25" t="s">
        <v>135</v>
      </c>
      <c r="E71" s="83">
        <v>30791.63</v>
      </c>
      <c r="F71" s="83"/>
      <c r="G71" s="83"/>
      <c r="H71" s="83"/>
      <c r="I71" s="83"/>
    </row>
    <row r="72" spans="1:9" s="134" customFormat="1" ht="24" customHeight="1" x14ac:dyDescent="0.25">
      <c r="A72" s="75"/>
      <c r="B72" s="76">
        <v>42</v>
      </c>
      <c r="C72" s="77"/>
      <c r="D72" s="68" t="s">
        <v>29</v>
      </c>
      <c r="E72" s="69"/>
      <c r="F72" s="69"/>
      <c r="G72" s="69">
        <f>G73</f>
        <v>60000</v>
      </c>
      <c r="H72" s="69"/>
      <c r="I72" s="69"/>
    </row>
    <row r="73" spans="1:9" s="95" customFormat="1" ht="24" customHeight="1" x14ac:dyDescent="0.25">
      <c r="A73" s="103"/>
      <c r="B73" s="104">
        <v>422</v>
      </c>
      <c r="C73" s="105"/>
      <c r="D73" s="100" t="s">
        <v>121</v>
      </c>
      <c r="E73" s="101"/>
      <c r="F73" s="101"/>
      <c r="G73" s="101">
        <f>G74</f>
        <v>60000</v>
      </c>
      <c r="H73" s="101"/>
      <c r="I73" s="101"/>
    </row>
    <row r="74" spans="1:9" ht="24" customHeight="1" x14ac:dyDescent="0.25">
      <c r="A74" s="106"/>
      <c r="B74" s="107">
        <v>4226</v>
      </c>
      <c r="C74" s="108"/>
      <c r="D74" s="25" t="s">
        <v>147</v>
      </c>
      <c r="E74" s="83"/>
      <c r="F74" s="83"/>
      <c r="G74" s="83">
        <v>60000</v>
      </c>
      <c r="H74" s="83"/>
      <c r="I74" s="83"/>
    </row>
    <row r="75" spans="1:9" x14ac:dyDescent="0.25">
      <c r="A75" s="188" t="s">
        <v>82</v>
      </c>
      <c r="B75" s="189"/>
      <c r="C75" s="190"/>
      <c r="D75" s="62" t="s">
        <v>83</v>
      </c>
      <c r="E75" s="63">
        <f t="shared" ref="E75:I77" si="6">E76</f>
        <v>722.87</v>
      </c>
      <c r="F75" s="63">
        <f t="shared" si="6"/>
        <v>163000</v>
      </c>
      <c r="G75" s="63">
        <f t="shared" si="6"/>
        <v>80000</v>
      </c>
      <c r="H75" s="63">
        <f t="shared" si="6"/>
        <v>45000</v>
      </c>
      <c r="I75" s="63">
        <f t="shared" si="6"/>
        <v>50000</v>
      </c>
    </row>
    <row r="76" spans="1:9" ht="15.75" customHeight="1" x14ac:dyDescent="0.25">
      <c r="A76" s="206">
        <v>3</v>
      </c>
      <c r="B76" s="207"/>
      <c r="C76" s="208"/>
      <c r="D76" s="73" t="s">
        <v>9</v>
      </c>
      <c r="E76" s="74">
        <f t="shared" si="6"/>
        <v>722.87</v>
      </c>
      <c r="F76" s="74">
        <f t="shared" si="6"/>
        <v>163000</v>
      </c>
      <c r="G76" s="74">
        <f t="shared" si="6"/>
        <v>80000</v>
      </c>
      <c r="H76" s="74">
        <f t="shared" si="6"/>
        <v>45000</v>
      </c>
      <c r="I76" s="74">
        <f t="shared" si="6"/>
        <v>50000</v>
      </c>
    </row>
    <row r="77" spans="1:9" x14ac:dyDescent="0.25">
      <c r="A77" s="191">
        <v>32</v>
      </c>
      <c r="B77" s="192"/>
      <c r="C77" s="193"/>
      <c r="D77" s="68" t="s">
        <v>21</v>
      </c>
      <c r="E77" s="69">
        <f t="shared" si="6"/>
        <v>722.87</v>
      </c>
      <c r="F77" s="69">
        <f t="shared" si="6"/>
        <v>163000</v>
      </c>
      <c r="G77" s="69">
        <f t="shared" si="6"/>
        <v>80000</v>
      </c>
      <c r="H77" s="69">
        <f t="shared" si="6"/>
        <v>45000</v>
      </c>
      <c r="I77" s="69">
        <f t="shared" si="6"/>
        <v>50000</v>
      </c>
    </row>
    <row r="78" spans="1:9" ht="24.75" customHeight="1" x14ac:dyDescent="0.25">
      <c r="A78" s="200">
        <v>323</v>
      </c>
      <c r="B78" s="201"/>
      <c r="C78" s="202"/>
      <c r="D78" s="100" t="s">
        <v>118</v>
      </c>
      <c r="E78" s="101">
        <f>E82</f>
        <v>722.87</v>
      </c>
      <c r="F78" s="101">
        <f>SUM(F79:F82)</f>
        <v>163000</v>
      </c>
      <c r="G78" s="101">
        <f t="shared" ref="G78:I78" si="7">SUM(G79:G82)</f>
        <v>80000</v>
      </c>
      <c r="H78" s="101">
        <f t="shared" si="7"/>
        <v>45000</v>
      </c>
      <c r="I78" s="101">
        <f t="shared" si="7"/>
        <v>50000</v>
      </c>
    </row>
    <row r="79" spans="1:9" ht="24.75" customHeight="1" x14ac:dyDescent="0.25">
      <c r="A79" s="106"/>
      <c r="B79" s="107">
        <v>3232</v>
      </c>
      <c r="C79" s="108"/>
      <c r="D79" s="25" t="s">
        <v>129</v>
      </c>
      <c r="E79" s="83"/>
      <c r="F79" s="83">
        <v>15000</v>
      </c>
      <c r="G79" s="83"/>
      <c r="H79" s="83"/>
      <c r="I79" s="83"/>
    </row>
    <row r="80" spans="1:9" ht="24.75" customHeight="1" x14ac:dyDescent="0.25">
      <c r="A80" s="106"/>
      <c r="B80" s="107">
        <v>3235</v>
      </c>
      <c r="C80" s="108"/>
      <c r="D80" s="25" t="s">
        <v>131</v>
      </c>
      <c r="E80" s="83"/>
      <c r="F80" s="83">
        <v>30000</v>
      </c>
      <c r="G80" s="83"/>
      <c r="H80" s="83"/>
      <c r="I80" s="83"/>
    </row>
    <row r="81" spans="1:9" ht="24.75" customHeight="1" x14ac:dyDescent="0.25">
      <c r="A81" s="103"/>
      <c r="B81" s="107">
        <v>3237</v>
      </c>
      <c r="C81" s="108"/>
      <c r="D81" s="25" t="s">
        <v>105</v>
      </c>
      <c r="E81" s="83"/>
      <c r="F81" s="83">
        <v>75000</v>
      </c>
      <c r="G81" s="83">
        <v>40000</v>
      </c>
      <c r="H81" s="83">
        <v>35000</v>
      </c>
      <c r="I81" s="83">
        <v>40000</v>
      </c>
    </row>
    <row r="82" spans="1:9" ht="18.75" customHeight="1" x14ac:dyDescent="0.25">
      <c r="A82" s="197">
        <v>3239</v>
      </c>
      <c r="B82" s="198"/>
      <c r="C82" s="199"/>
      <c r="D82" s="25" t="s">
        <v>106</v>
      </c>
      <c r="E82" s="83">
        <v>722.87</v>
      </c>
      <c r="F82" s="83">
        <v>43000</v>
      </c>
      <c r="G82" s="83">
        <v>40000</v>
      </c>
      <c r="H82" s="83">
        <v>10000</v>
      </c>
      <c r="I82" s="83">
        <v>10000</v>
      </c>
    </row>
    <row r="83" spans="1:9" x14ac:dyDescent="0.25">
      <c r="A83" s="188" t="s">
        <v>84</v>
      </c>
      <c r="B83" s="189"/>
      <c r="C83" s="190"/>
      <c r="D83" s="62" t="s">
        <v>85</v>
      </c>
      <c r="E83" s="63">
        <f>E84+E126</f>
        <v>855482.23</v>
      </c>
      <c r="F83" s="63">
        <f>F84+F126</f>
        <v>1296750</v>
      </c>
      <c r="G83" s="63">
        <f>G84+G126</f>
        <v>1547000</v>
      </c>
      <c r="H83" s="63">
        <f>H84+H126</f>
        <v>1439000</v>
      </c>
      <c r="I83" s="63">
        <f>I84+I126</f>
        <v>1460000</v>
      </c>
    </row>
    <row r="84" spans="1:9" ht="30" customHeight="1" x14ac:dyDescent="0.25">
      <c r="A84" s="206">
        <v>3</v>
      </c>
      <c r="B84" s="207"/>
      <c r="C84" s="208"/>
      <c r="D84" s="73" t="s">
        <v>9</v>
      </c>
      <c r="E84" s="74">
        <f>E85+E93+E121</f>
        <v>691742.27</v>
      </c>
      <c r="F84" s="74">
        <f>F85+F93+F121</f>
        <v>1091750</v>
      </c>
      <c r="G84" s="74">
        <f>G85+G93+G121</f>
        <v>1293000</v>
      </c>
      <c r="H84" s="74">
        <f>H85+H93+H121</f>
        <v>1316000</v>
      </c>
      <c r="I84" s="74">
        <f>I85+I93+I121</f>
        <v>1337000</v>
      </c>
    </row>
    <row r="85" spans="1:9" ht="30.75" customHeight="1" x14ac:dyDescent="0.25">
      <c r="A85" s="191">
        <v>31</v>
      </c>
      <c r="B85" s="192"/>
      <c r="C85" s="193"/>
      <c r="D85" s="68" t="s">
        <v>10</v>
      </c>
      <c r="E85" s="69">
        <f>E86+E89+E91</f>
        <v>227907.27999999997</v>
      </c>
      <c r="F85" s="69">
        <f>F86+F89+F91</f>
        <v>386000</v>
      </c>
      <c r="G85" s="69">
        <f>G86+G89+G91</f>
        <v>501000</v>
      </c>
      <c r="H85" s="69">
        <f>H86+H89+H91</f>
        <v>491000</v>
      </c>
      <c r="I85" s="69">
        <f>I86+I89+I91</f>
        <v>491000</v>
      </c>
    </row>
    <row r="86" spans="1:9" ht="24.75" customHeight="1" x14ac:dyDescent="0.25">
      <c r="A86" s="200">
        <v>311</v>
      </c>
      <c r="B86" s="201"/>
      <c r="C86" s="202"/>
      <c r="D86" s="100" t="s">
        <v>115</v>
      </c>
      <c r="E86" s="115">
        <f>E87+E88</f>
        <v>184797.8</v>
      </c>
      <c r="F86" s="115">
        <f>F87+F88</f>
        <v>292000</v>
      </c>
      <c r="G86" s="115">
        <f>G87+G88</f>
        <v>413000</v>
      </c>
      <c r="H86" s="115">
        <f>H87+H88</f>
        <v>403000</v>
      </c>
      <c r="I86" s="115">
        <f>I87+I88</f>
        <v>403000</v>
      </c>
    </row>
    <row r="87" spans="1:9" ht="12.75" customHeight="1" x14ac:dyDescent="0.25">
      <c r="A87" s="197">
        <v>3111</v>
      </c>
      <c r="B87" s="198"/>
      <c r="C87" s="199"/>
      <c r="D87" s="25" t="s">
        <v>98</v>
      </c>
      <c r="E87" s="83">
        <v>164986.9</v>
      </c>
      <c r="F87" s="83">
        <v>280000</v>
      </c>
      <c r="G87" s="83">
        <v>393000</v>
      </c>
      <c r="H87" s="83">
        <v>393000</v>
      </c>
      <c r="I87" s="83">
        <v>393000</v>
      </c>
    </row>
    <row r="88" spans="1:9" ht="12.75" customHeight="1" x14ac:dyDescent="0.25">
      <c r="A88" s="197">
        <v>3113</v>
      </c>
      <c r="B88" s="198"/>
      <c r="C88" s="199"/>
      <c r="D88" s="25" t="s">
        <v>99</v>
      </c>
      <c r="E88" s="83">
        <v>19810.900000000001</v>
      </c>
      <c r="F88" s="83">
        <v>12000</v>
      </c>
      <c r="G88" s="83">
        <v>20000</v>
      </c>
      <c r="H88" s="83">
        <v>10000</v>
      </c>
      <c r="I88" s="83">
        <v>10000</v>
      </c>
    </row>
    <row r="89" spans="1:9" ht="25.5" customHeight="1" x14ac:dyDescent="0.25">
      <c r="A89" s="200">
        <v>312</v>
      </c>
      <c r="B89" s="201"/>
      <c r="C89" s="202"/>
      <c r="D89" s="100" t="s">
        <v>100</v>
      </c>
      <c r="E89" s="115">
        <f>E90</f>
        <v>5017.7700000000004</v>
      </c>
      <c r="F89" s="115">
        <f>F90</f>
        <v>55000</v>
      </c>
      <c r="G89" s="115">
        <f>G90</f>
        <v>35000</v>
      </c>
      <c r="H89" s="115">
        <f>H90</f>
        <v>35000</v>
      </c>
      <c r="I89" s="115">
        <f>I90</f>
        <v>35000</v>
      </c>
    </row>
    <row r="90" spans="1:9" ht="12.75" customHeight="1" x14ac:dyDescent="0.25">
      <c r="A90" s="197">
        <v>3121</v>
      </c>
      <c r="B90" s="198"/>
      <c r="C90" s="199"/>
      <c r="D90" s="25" t="s">
        <v>100</v>
      </c>
      <c r="E90" s="83">
        <v>5017.7700000000004</v>
      </c>
      <c r="F90" s="83">
        <v>55000</v>
      </c>
      <c r="G90" s="83">
        <v>35000</v>
      </c>
      <c r="H90" s="83">
        <v>35000</v>
      </c>
      <c r="I90" s="83">
        <v>35000</v>
      </c>
    </row>
    <row r="91" spans="1:9" ht="26.25" customHeight="1" x14ac:dyDescent="0.25">
      <c r="A91" s="203">
        <v>313</v>
      </c>
      <c r="B91" s="204"/>
      <c r="C91" s="205"/>
      <c r="D91" s="100" t="s">
        <v>116</v>
      </c>
      <c r="E91" s="129">
        <f>E92</f>
        <v>38091.71</v>
      </c>
      <c r="F91" s="116">
        <f>F92</f>
        <v>39000</v>
      </c>
      <c r="G91" s="116">
        <f>G92</f>
        <v>53000</v>
      </c>
      <c r="H91" s="116">
        <f>H92</f>
        <v>53000</v>
      </c>
      <c r="I91" s="116">
        <f>I92</f>
        <v>53000</v>
      </c>
    </row>
    <row r="92" spans="1:9" ht="12.75" customHeight="1" x14ac:dyDescent="0.25">
      <c r="A92" s="197">
        <v>3132</v>
      </c>
      <c r="B92" s="198"/>
      <c r="C92" s="199"/>
      <c r="D92" s="25" t="s">
        <v>124</v>
      </c>
      <c r="E92" s="83">
        <v>38091.71</v>
      </c>
      <c r="F92" s="83">
        <v>39000</v>
      </c>
      <c r="G92" s="83">
        <v>53000</v>
      </c>
      <c r="H92" s="83">
        <v>53000</v>
      </c>
      <c r="I92" s="83">
        <v>53000</v>
      </c>
    </row>
    <row r="93" spans="1:9" ht="27.75" customHeight="1" x14ac:dyDescent="0.25">
      <c r="A93" s="191">
        <v>32</v>
      </c>
      <c r="B93" s="192"/>
      <c r="C93" s="193"/>
      <c r="D93" s="68" t="s">
        <v>21</v>
      </c>
      <c r="E93" s="69">
        <f>E94+E98+E104+E114+E116</f>
        <v>458805.25</v>
      </c>
      <c r="F93" s="69">
        <f>F94+F98+F104+F114+F116</f>
        <v>699000</v>
      </c>
      <c r="G93" s="69">
        <f>G94+G98+G104+G114+G116</f>
        <v>780000</v>
      </c>
      <c r="H93" s="69">
        <f>H94+H98+H104+H114+H116</f>
        <v>813000</v>
      </c>
      <c r="I93" s="69">
        <f>I94+I98+I104+I114+I116</f>
        <v>834000</v>
      </c>
    </row>
    <row r="94" spans="1:9" ht="24.75" customHeight="1" x14ac:dyDescent="0.25">
      <c r="A94" s="200">
        <v>321</v>
      </c>
      <c r="B94" s="201"/>
      <c r="C94" s="202"/>
      <c r="D94" s="100" t="s">
        <v>117</v>
      </c>
      <c r="E94" s="101">
        <f>SUM(E95:E97)</f>
        <v>44001.08</v>
      </c>
      <c r="F94" s="101">
        <f>SUM(F95:F97)</f>
        <v>33000</v>
      </c>
      <c r="G94" s="101">
        <f>SUM(G95:G97)</f>
        <v>46000</v>
      </c>
      <c r="H94" s="101">
        <f>SUM(H95:H97)</f>
        <v>30000</v>
      </c>
      <c r="I94" s="101">
        <f>SUM(I95:I97)</f>
        <v>30000</v>
      </c>
    </row>
    <row r="95" spans="1:9" ht="12.75" customHeight="1" x14ac:dyDescent="0.25">
      <c r="A95" s="197">
        <v>3211</v>
      </c>
      <c r="B95" s="198"/>
      <c r="C95" s="199"/>
      <c r="D95" s="25" t="s">
        <v>101</v>
      </c>
      <c r="E95" s="83">
        <v>9805.43</v>
      </c>
      <c r="F95" s="83">
        <v>13000</v>
      </c>
      <c r="G95" s="83">
        <v>12000</v>
      </c>
      <c r="H95" s="83">
        <v>5000</v>
      </c>
      <c r="I95" s="83">
        <v>5000</v>
      </c>
    </row>
    <row r="96" spans="1:9" ht="12.75" customHeight="1" x14ac:dyDescent="0.25">
      <c r="A96" s="197">
        <v>3212</v>
      </c>
      <c r="B96" s="198"/>
      <c r="C96" s="199"/>
      <c r="D96" s="25" t="s">
        <v>125</v>
      </c>
      <c r="E96" s="83">
        <v>29189.29</v>
      </c>
      <c r="F96" s="83">
        <v>10000</v>
      </c>
      <c r="G96" s="83">
        <v>20000</v>
      </c>
      <c r="H96" s="83">
        <v>20000</v>
      </c>
      <c r="I96" s="83">
        <v>20000</v>
      </c>
    </row>
    <row r="97" spans="1:9" ht="12.75" customHeight="1" x14ac:dyDescent="0.25">
      <c r="A97" s="197">
        <v>3213</v>
      </c>
      <c r="B97" s="198"/>
      <c r="C97" s="199"/>
      <c r="D97" s="25" t="s">
        <v>126</v>
      </c>
      <c r="E97" s="83">
        <v>5006.3599999999997</v>
      </c>
      <c r="F97" s="83">
        <v>10000</v>
      </c>
      <c r="G97" s="83">
        <v>14000</v>
      </c>
      <c r="H97" s="83">
        <v>5000</v>
      </c>
      <c r="I97" s="83">
        <v>5000</v>
      </c>
    </row>
    <row r="98" spans="1:9" ht="25.5" customHeight="1" x14ac:dyDescent="0.25">
      <c r="A98" s="194">
        <v>322</v>
      </c>
      <c r="B98" s="195"/>
      <c r="C98" s="196"/>
      <c r="D98" s="102" t="s">
        <v>122</v>
      </c>
      <c r="E98" s="94">
        <f>SUM(E99:E103)</f>
        <v>53625.72</v>
      </c>
      <c r="F98" s="94">
        <f>SUM(F99:F103)</f>
        <v>65000</v>
      </c>
      <c r="G98" s="94">
        <f>SUM(G99:G103)</f>
        <v>43000</v>
      </c>
      <c r="H98" s="94">
        <f>SUM(H99:H103)</f>
        <v>39500</v>
      </c>
      <c r="I98" s="94">
        <f>SUM(I99:I103)</f>
        <v>39500</v>
      </c>
    </row>
    <row r="99" spans="1:9" ht="12.75" customHeight="1" x14ac:dyDescent="0.25">
      <c r="A99" s="197">
        <v>3221</v>
      </c>
      <c r="B99" s="198"/>
      <c r="C99" s="199"/>
      <c r="D99" s="25" t="s">
        <v>102</v>
      </c>
      <c r="E99" s="83">
        <v>20555.47</v>
      </c>
      <c r="F99" s="83">
        <v>20000</v>
      </c>
      <c r="G99" s="83">
        <v>15000</v>
      </c>
      <c r="H99" s="83">
        <v>10000</v>
      </c>
      <c r="I99" s="83">
        <v>10000</v>
      </c>
    </row>
    <row r="100" spans="1:9" ht="12.75" customHeight="1" x14ac:dyDescent="0.25">
      <c r="A100" s="209">
        <v>3223</v>
      </c>
      <c r="B100" s="210"/>
      <c r="C100" s="211"/>
      <c r="D100" s="25" t="s">
        <v>140</v>
      </c>
      <c r="E100" s="83">
        <v>3034.92</v>
      </c>
      <c r="F100" s="83">
        <v>10000</v>
      </c>
      <c r="G100" s="83">
        <v>5000</v>
      </c>
      <c r="H100" s="83">
        <v>5000</v>
      </c>
      <c r="I100" s="83">
        <v>5000</v>
      </c>
    </row>
    <row r="101" spans="1:9" ht="12.75" customHeight="1" x14ac:dyDescent="0.25">
      <c r="A101" s="197">
        <v>3224</v>
      </c>
      <c r="B101" s="198"/>
      <c r="C101" s="199"/>
      <c r="D101" s="25" t="s">
        <v>127</v>
      </c>
      <c r="E101" s="83">
        <v>18918.72</v>
      </c>
      <c r="F101" s="83">
        <v>10000</v>
      </c>
      <c r="G101" s="83">
        <v>17000</v>
      </c>
      <c r="H101" s="83">
        <v>17000</v>
      </c>
      <c r="I101" s="83">
        <v>17000</v>
      </c>
    </row>
    <row r="102" spans="1:9" ht="12.75" customHeight="1" x14ac:dyDescent="0.25">
      <c r="A102" s="197">
        <v>3225</v>
      </c>
      <c r="B102" s="198"/>
      <c r="C102" s="199"/>
      <c r="D102" s="25" t="s">
        <v>141</v>
      </c>
      <c r="E102" s="83">
        <v>4113.1899999999996</v>
      </c>
      <c r="F102" s="83">
        <v>20000</v>
      </c>
      <c r="G102" s="83">
        <v>5000</v>
      </c>
      <c r="H102" s="83">
        <v>5000</v>
      </c>
      <c r="I102" s="83">
        <v>5000</v>
      </c>
    </row>
    <row r="103" spans="1:9" ht="12.75" customHeight="1" x14ac:dyDescent="0.25">
      <c r="A103" s="106"/>
      <c r="B103" s="107">
        <v>3227</v>
      </c>
      <c r="C103" s="108"/>
      <c r="D103" s="25" t="s">
        <v>142</v>
      </c>
      <c r="E103" s="83">
        <v>7003.42</v>
      </c>
      <c r="F103" s="83">
        <v>5000</v>
      </c>
      <c r="G103" s="83">
        <v>1000</v>
      </c>
      <c r="H103" s="83">
        <v>2500</v>
      </c>
      <c r="I103" s="83">
        <v>2500</v>
      </c>
    </row>
    <row r="104" spans="1:9" ht="24.75" customHeight="1" x14ac:dyDescent="0.25">
      <c r="A104" s="200">
        <v>323</v>
      </c>
      <c r="B104" s="201"/>
      <c r="C104" s="202"/>
      <c r="D104" s="100" t="s">
        <v>118</v>
      </c>
      <c r="E104" s="101">
        <f>SUM(E105:E113)</f>
        <v>305320.39</v>
      </c>
      <c r="F104" s="101">
        <f>SUM(F105:F113)</f>
        <v>518000</v>
      </c>
      <c r="G104" s="101">
        <f>SUM(G105:G113)</f>
        <v>605000</v>
      </c>
      <c r="H104" s="101">
        <f>SUM(H105:H113)</f>
        <v>626500</v>
      </c>
      <c r="I104" s="101">
        <f>SUM(I105:I113)</f>
        <v>647500</v>
      </c>
    </row>
    <row r="105" spans="1:9" ht="12.75" customHeight="1" x14ac:dyDescent="0.25">
      <c r="A105" s="197">
        <v>3231</v>
      </c>
      <c r="B105" s="198"/>
      <c r="C105" s="199"/>
      <c r="D105" s="25" t="s">
        <v>128</v>
      </c>
      <c r="E105" s="83">
        <v>6489.66</v>
      </c>
      <c r="F105" s="83">
        <v>15000</v>
      </c>
      <c r="G105" s="83">
        <v>18500</v>
      </c>
      <c r="H105" s="83">
        <v>18500</v>
      </c>
      <c r="I105" s="83">
        <v>18500</v>
      </c>
    </row>
    <row r="106" spans="1:9" ht="12.75" customHeight="1" x14ac:dyDescent="0.25">
      <c r="A106" s="197">
        <v>3232</v>
      </c>
      <c r="B106" s="198"/>
      <c r="C106" s="199"/>
      <c r="D106" s="25" t="s">
        <v>129</v>
      </c>
      <c r="E106" s="83">
        <v>16384.04</v>
      </c>
      <c r="F106" s="83">
        <v>15000</v>
      </c>
      <c r="G106" s="83">
        <v>27000</v>
      </c>
      <c r="H106" s="83">
        <v>12000</v>
      </c>
      <c r="I106" s="83">
        <v>18000</v>
      </c>
    </row>
    <row r="107" spans="1:9" ht="12.75" customHeight="1" x14ac:dyDescent="0.25">
      <c r="A107" s="106"/>
      <c r="B107" s="107">
        <v>3233</v>
      </c>
      <c r="C107" s="108"/>
      <c r="D107" s="25" t="s">
        <v>123</v>
      </c>
      <c r="E107" s="83">
        <v>14829.02</v>
      </c>
      <c r="F107" s="83"/>
      <c r="G107" s="83">
        <v>15000</v>
      </c>
      <c r="H107" s="83">
        <v>5000</v>
      </c>
      <c r="I107" s="83">
        <v>5000</v>
      </c>
    </row>
    <row r="108" spans="1:9" ht="12.75" customHeight="1" x14ac:dyDescent="0.25">
      <c r="A108" s="197">
        <v>3234</v>
      </c>
      <c r="B108" s="198"/>
      <c r="C108" s="199"/>
      <c r="D108" s="25" t="s">
        <v>130</v>
      </c>
      <c r="E108" s="83">
        <v>20610.919999999998</v>
      </c>
      <c r="F108" s="83">
        <v>18000</v>
      </c>
      <c r="G108" s="83">
        <v>24500</v>
      </c>
      <c r="H108" s="83">
        <v>16000</v>
      </c>
      <c r="I108" s="83">
        <v>25000</v>
      </c>
    </row>
    <row r="109" spans="1:9" ht="12.75" customHeight="1" x14ac:dyDescent="0.25">
      <c r="A109" s="197">
        <v>3235</v>
      </c>
      <c r="B109" s="198"/>
      <c r="C109" s="199"/>
      <c r="D109" s="25" t="s">
        <v>131</v>
      </c>
      <c r="E109" s="83">
        <v>50842.68</v>
      </c>
      <c r="F109" s="83">
        <v>135000</v>
      </c>
      <c r="G109" s="83">
        <v>155000</v>
      </c>
      <c r="H109" s="83">
        <v>140000</v>
      </c>
      <c r="I109" s="83">
        <v>140000</v>
      </c>
    </row>
    <row r="110" spans="1:9" ht="12.75" customHeight="1" x14ac:dyDescent="0.25">
      <c r="A110" s="106"/>
      <c r="B110" s="107">
        <v>3236</v>
      </c>
      <c r="C110" s="108"/>
      <c r="D110" s="25" t="s">
        <v>104</v>
      </c>
      <c r="E110" s="83"/>
      <c r="F110" s="83"/>
      <c r="G110" s="83">
        <v>1000</v>
      </c>
      <c r="H110" s="83">
        <v>1000</v>
      </c>
      <c r="I110" s="83">
        <v>1000</v>
      </c>
    </row>
    <row r="111" spans="1:9" ht="12.75" customHeight="1" x14ac:dyDescent="0.25">
      <c r="A111" s="197">
        <v>3237</v>
      </c>
      <c r="B111" s="198"/>
      <c r="C111" s="199"/>
      <c r="D111" s="25" t="s">
        <v>105</v>
      </c>
      <c r="E111" s="83">
        <v>144354.35</v>
      </c>
      <c r="F111" s="83">
        <v>285000</v>
      </c>
      <c r="G111" s="83">
        <v>310000</v>
      </c>
      <c r="H111" s="83">
        <v>380000</v>
      </c>
      <c r="I111" s="83">
        <v>380000</v>
      </c>
    </row>
    <row r="112" spans="1:9" ht="12.75" customHeight="1" x14ac:dyDescent="0.25">
      <c r="A112" s="197">
        <v>3238</v>
      </c>
      <c r="B112" s="198"/>
      <c r="C112" s="199"/>
      <c r="D112" s="25" t="s">
        <v>132</v>
      </c>
      <c r="E112" s="83">
        <v>10077.049999999999</v>
      </c>
      <c r="F112" s="83">
        <v>45000</v>
      </c>
      <c r="G112" s="83">
        <v>40000</v>
      </c>
      <c r="H112" s="83">
        <v>30000</v>
      </c>
      <c r="I112" s="83">
        <v>30000</v>
      </c>
    </row>
    <row r="113" spans="1:9" ht="12.75" customHeight="1" x14ac:dyDescent="0.25">
      <c r="A113" s="197">
        <v>3239</v>
      </c>
      <c r="B113" s="198"/>
      <c r="C113" s="199"/>
      <c r="D113" s="25" t="s">
        <v>106</v>
      </c>
      <c r="E113" s="83">
        <v>41732.67</v>
      </c>
      <c r="F113" s="83">
        <v>5000</v>
      </c>
      <c r="G113" s="83">
        <v>14000</v>
      </c>
      <c r="H113" s="83">
        <v>24000</v>
      </c>
      <c r="I113" s="83">
        <v>30000</v>
      </c>
    </row>
    <row r="114" spans="1:9" ht="26.25" customHeight="1" x14ac:dyDescent="0.25">
      <c r="A114" s="200">
        <v>324</v>
      </c>
      <c r="B114" s="201"/>
      <c r="C114" s="202"/>
      <c r="D114" s="100" t="s">
        <v>119</v>
      </c>
      <c r="E114" s="101">
        <f>E115</f>
        <v>15231.62</v>
      </c>
      <c r="F114" s="101">
        <f>F115</f>
        <v>29000</v>
      </c>
      <c r="G114" s="101">
        <f>G115</f>
        <v>36000</v>
      </c>
      <c r="H114" s="101">
        <f>H115</f>
        <v>50000</v>
      </c>
      <c r="I114" s="101">
        <f>I115</f>
        <v>50000</v>
      </c>
    </row>
    <row r="115" spans="1:9" ht="12.75" customHeight="1" x14ac:dyDescent="0.25">
      <c r="A115" s="197">
        <v>3241</v>
      </c>
      <c r="B115" s="198"/>
      <c r="C115" s="199"/>
      <c r="D115" s="25" t="s">
        <v>119</v>
      </c>
      <c r="E115" s="83">
        <v>15231.62</v>
      </c>
      <c r="F115" s="83">
        <v>29000</v>
      </c>
      <c r="G115" s="83">
        <v>36000</v>
      </c>
      <c r="H115" s="83">
        <v>50000</v>
      </c>
      <c r="I115" s="83">
        <v>50000</v>
      </c>
    </row>
    <row r="116" spans="1:9" ht="24.75" customHeight="1" x14ac:dyDescent="0.25">
      <c r="A116" s="200">
        <v>329</v>
      </c>
      <c r="B116" s="201"/>
      <c r="C116" s="202"/>
      <c r="D116" s="100" t="s">
        <v>108</v>
      </c>
      <c r="E116" s="101">
        <f>SUM(E117:E120)</f>
        <v>40626.44</v>
      </c>
      <c r="F116" s="101">
        <f>SUM(F117:F120)</f>
        <v>54000</v>
      </c>
      <c r="G116" s="101">
        <f>SUM(G117:G120)</f>
        <v>50000</v>
      </c>
      <c r="H116" s="101">
        <f>SUM(H117:H120)</f>
        <v>67000</v>
      </c>
      <c r="I116" s="101">
        <f>SUM(I117:I120)</f>
        <v>67000</v>
      </c>
    </row>
    <row r="117" spans="1:9" ht="12.75" customHeight="1" x14ac:dyDescent="0.25">
      <c r="A117" s="197">
        <v>3292</v>
      </c>
      <c r="B117" s="198"/>
      <c r="C117" s="199"/>
      <c r="D117" s="25" t="s">
        <v>133</v>
      </c>
      <c r="E117" s="83">
        <v>9478.41</v>
      </c>
      <c r="F117" s="83">
        <v>7000</v>
      </c>
      <c r="G117" s="83">
        <v>2000</v>
      </c>
      <c r="H117" s="83">
        <v>2000</v>
      </c>
      <c r="I117" s="83">
        <v>2000</v>
      </c>
    </row>
    <row r="118" spans="1:9" ht="12.75" customHeight="1" x14ac:dyDescent="0.25">
      <c r="A118" s="197">
        <v>3293</v>
      </c>
      <c r="B118" s="198"/>
      <c r="C118" s="199"/>
      <c r="D118" s="25" t="s">
        <v>107</v>
      </c>
      <c r="E118" s="83">
        <v>21370.49</v>
      </c>
      <c r="F118" s="83">
        <v>38000</v>
      </c>
      <c r="G118" s="83">
        <v>32000</v>
      </c>
      <c r="H118" s="83">
        <v>42000</v>
      </c>
      <c r="I118" s="83">
        <v>42000</v>
      </c>
    </row>
    <row r="119" spans="1:9" ht="12.75" customHeight="1" x14ac:dyDescent="0.25">
      <c r="A119" s="197">
        <v>3295</v>
      </c>
      <c r="B119" s="198"/>
      <c r="C119" s="199"/>
      <c r="D119" s="25" t="s">
        <v>143</v>
      </c>
      <c r="E119" s="83">
        <v>1299.69</v>
      </c>
      <c r="F119" s="83">
        <v>1000</v>
      </c>
      <c r="G119" s="83">
        <v>1000</v>
      </c>
      <c r="H119" s="83">
        <v>1000</v>
      </c>
      <c r="I119" s="83">
        <v>1000</v>
      </c>
    </row>
    <row r="120" spans="1:9" ht="12.75" customHeight="1" x14ac:dyDescent="0.25">
      <c r="A120" s="197">
        <v>3299</v>
      </c>
      <c r="B120" s="198"/>
      <c r="C120" s="199"/>
      <c r="D120" s="25" t="s">
        <v>108</v>
      </c>
      <c r="E120" s="83">
        <v>8477.85</v>
      </c>
      <c r="F120" s="83">
        <v>8000</v>
      </c>
      <c r="G120" s="83">
        <v>15000</v>
      </c>
      <c r="H120" s="83">
        <v>22000</v>
      </c>
      <c r="I120" s="83">
        <v>22000</v>
      </c>
    </row>
    <row r="121" spans="1:9" ht="28.5" customHeight="1" x14ac:dyDescent="0.25">
      <c r="A121" s="191">
        <v>34</v>
      </c>
      <c r="B121" s="192"/>
      <c r="C121" s="193"/>
      <c r="D121" s="68" t="s">
        <v>86</v>
      </c>
      <c r="E121" s="69">
        <f>E122</f>
        <v>5029.7400000000007</v>
      </c>
      <c r="F121" s="69">
        <f>F122</f>
        <v>6750</v>
      </c>
      <c r="G121" s="69">
        <f>G122</f>
        <v>12000</v>
      </c>
      <c r="H121" s="69">
        <f>H122</f>
        <v>12000</v>
      </c>
      <c r="I121" s="69">
        <f>I122</f>
        <v>12000</v>
      </c>
    </row>
    <row r="122" spans="1:9" ht="27.75" customHeight="1" x14ac:dyDescent="0.25">
      <c r="A122" s="200">
        <v>343</v>
      </c>
      <c r="B122" s="201"/>
      <c r="C122" s="202"/>
      <c r="D122" s="100" t="s">
        <v>144</v>
      </c>
      <c r="E122" s="101">
        <f>SUM(E123:E125)</f>
        <v>5029.7400000000007</v>
      </c>
      <c r="F122" s="101">
        <f>SUM(F123:F125)</f>
        <v>6750</v>
      </c>
      <c r="G122" s="101">
        <f>SUM(G123:G125)</f>
        <v>12000</v>
      </c>
      <c r="H122" s="101">
        <f>SUM(H123:H125)</f>
        <v>12000</v>
      </c>
      <c r="I122" s="101">
        <f>SUM(I123:I125)</f>
        <v>12000</v>
      </c>
    </row>
    <row r="123" spans="1:9" ht="14.25" customHeight="1" x14ac:dyDescent="0.25">
      <c r="A123" s="197">
        <v>3431</v>
      </c>
      <c r="B123" s="198"/>
      <c r="C123" s="199"/>
      <c r="D123" s="25" t="s">
        <v>109</v>
      </c>
      <c r="E123" s="83">
        <v>3767.53</v>
      </c>
      <c r="F123" s="83">
        <v>5000</v>
      </c>
      <c r="G123" s="83">
        <v>10000</v>
      </c>
      <c r="H123" s="83">
        <v>10000</v>
      </c>
      <c r="I123" s="83">
        <v>10000</v>
      </c>
    </row>
    <row r="124" spans="1:9" ht="14.25" customHeight="1" x14ac:dyDescent="0.25">
      <c r="A124" s="197">
        <v>3432</v>
      </c>
      <c r="B124" s="198"/>
      <c r="C124" s="199"/>
      <c r="D124" s="25" t="s">
        <v>145</v>
      </c>
      <c r="E124" s="83">
        <v>740.41</v>
      </c>
      <c r="F124" s="83">
        <v>1250</v>
      </c>
      <c r="G124" s="83">
        <v>1000</v>
      </c>
      <c r="H124" s="83">
        <v>1000</v>
      </c>
      <c r="I124" s="83">
        <v>1000</v>
      </c>
    </row>
    <row r="125" spans="1:9" ht="14.25" customHeight="1" x14ac:dyDescent="0.25">
      <c r="A125" s="197">
        <v>3433</v>
      </c>
      <c r="B125" s="198"/>
      <c r="C125" s="199"/>
      <c r="D125" s="25" t="s">
        <v>146</v>
      </c>
      <c r="E125" s="83">
        <v>521.79999999999995</v>
      </c>
      <c r="F125" s="83">
        <v>500</v>
      </c>
      <c r="G125" s="83">
        <v>1000</v>
      </c>
      <c r="H125" s="83">
        <v>1000</v>
      </c>
      <c r="I125" s="83">
        <v>1000</v>
      </c>
    </row>
    <row r="126" spans="1:9" ht="32.25" customHeight="1" x14ac:dyDescent="0.25">
      <c r="A126" s="206">
        <v>4</v>
      </c>
      <c r="B126" s="207"/>
      <c r="C126" s="208"/>
      <c r="D126" s="73" t="s">
        <v>11</v>
      </c>
      <c r="E126" s="74">
        <f>E127+E131</f>
        <v>163739.96</v>
      </c>
      <c r="F126" s="74">
        <f>F127+F131</f>
        <v>205000</v>
      </c>
      <c r="G126" s="74">
        <f>G127+G131</f>
        <v>254000</v>
      </c>
      <c r="H126" s="74">
        <f>H127+H131</f>
        <v>123000</v>
      </c>
      <c r="I126" s="74">
        <f>I127+I131</f>
        <v>123000</v>
      </c>
    </row>
    <row r="127" spans="1:9" ht="27" customHeight="1" x14ac:dyDescent="0.25">
      <c r="A127" s="191">
        <v>41</v>
      </c>
      <c r="B127" s="192"/>
      <c r="C127" s="193"/>
      <c r="D127" s="68" t="s">
        <v>12</v>
      </c>
      <c r="E127" s="69">
        <f>E128</f>
        <v>82075.139999999985</v>
      </c>
      <c r="F127" s="69">
        <f>F128</f>
        <v>145000</v>
      </c>
      <c r="G127" s="69">
        <f>G128</f>
        <v>83000</v>
      </c>
      <c r="H127" s="69">
        <f>H128</f>
        <v>68000</v>
      </c>
      <c r="I127" s="69">
        <f>I128</f>
        <v>68000</v>
      </c>
    </row>
    <row r="128" spans="1:9" ht="29.25" customHeight="1" x14ac:dyDescent="0.25">
      <c r="A128" s="200">
        <v>412</v>
      </c>
      <c r="B128" s="201"/>
      <c r="C128" s="202"/>
      <c r="D128" s="100" t="s">
        <v>120</v>
      </c>
      <c r="E128" s="115">
        <f>E129+E130</f>
        <v>82075.139999999985</v>
      </c>
      <c r="F128" s="115">
        <f>F129+F130</f>
        <v>145000</v>
      </c>
      <c r="G128" s="115">
        <f>G129+G130</f>
        <v>83000</v>
      </c>
      <c r="H128" s="115">
        <f>H129+H130</f>
        <v>68000</v>
      </c>
      <c r="I128" s="115">
        <f>I129+I130</f>
        <v>68000</v>
      </c>
    </row>
    <row r="129" spans="1:9" x14ac:dyDescent="0.25">
      <c r="A129" s="197">
        <v>4123</v>
      </c>
      <c r="B129" s="198"/>
      <c r="C129" s="199"/>
      <c r="D129" s="25" t="s">
        <v>134</v>
      </c>
      <c r="E129" s="83">
        <v>9252.9599999999991</v>
      </c>
      <c r="F129" s="83"/>
      <c r="G129" s="83">
        <v>3000</v>
      </c>
      <c r="H129" s="83">
        <v>3000</v>
      </c>
      <c r="I129" s="83">
        <v>3000</v>
      </c>
    </row>
    <row r="130" spans="1:9" x14ac:dyDescent="0.25">
      <c r="A130" s="197">
        <v>4124</v>
      </c>
      <c r="B130" s="198"/>
      <c r="C130" s="199"/>
      <c r="D130" s="25" t="s">
        <v>135</v>
      </c>
      <c r="E130" s="83">
        <v>72822.179999999993</v>
      </c>
      <c r="F130" s="83">
        <v>145000</v>
      </c>
      <c r="G130" s="83">
        <v>80000</v>
      </c>
      <c r="H130" s="83">
        <v>65000</v>
      </c>
      <c r="I130" s="83">
        <v>65000</v>
      </c>
    </row>
    <row r="131" spans="1:9" ht="30.75" customHeight="1" x14ac:dyDescent="0.25">
      <c r="A131" s="191">
        <v>42</v>
      </c>
      <c r="B131" s="192"/>
      <c r="C131" s="193"/>
      <c r="D131" s="68" t="s">
        <v>29</v>
      </c>
      <c r="E131" s="69">
        <f>E132+E138</f>
        <v>81664.820000000007</v>
      </c>
      <c r="F131" s="69">
        <f>F132+F138</f>
        <v>60000</v>
      </c>
      <c r="G131" s="69">
        <f>G132+G138</f>
        <v>171000</v>
      </c>
      <c r="H131" s="69">
        <f>H132+H138</f>
        <v>55000</v>
      </c>
      <c r="I131" s="69">
        <f>I132+I138</f>
        <v>55000</v>
      </c>
    </row>
    <row r="132" spans="1:9" ht="30" customHeight="1" x14ac:dyDescent="0.25">
      <c r="A132" s="109"/>
      <c r="B132" s="110">
        <v>422</v>
      </c>
      <c r="C132" s="111"/>
      <c r="D132" s="100" t="s">
        <v>121</v>
      </c>
      <c r="E132" s="115">
        <f>E133+E136+E137+E134+E135</f>
        <v>80868.48000000001</v>
      </c>
      <c r="F132" s="115">
        <f>F133+F136+F137</f>
        <v>55000</v>
      </c>
      <c r="G132" s="115">
        <f>G133+G136+G137+G134+G135</f>
        <v>131000</v>
      </c>
      <c r="H132" s="115">
        <f>H133+H136+H137+H135</f>
        <v>25000</v>
      </c>
      <c r="I132" s="115">
        <f>I133+I136+I137+I135</f>
        <v>25000</v>
      </c>
    </row>
    <row r="133" spans="1:9" x14ac:dyDescent="0.25">
      <c r="A133" s="113"/>
      <c r="B133" s="114">
        <v>4221</v>
      </c>
      <c r="C133" s="88"/>
      <c r="D133" s="25" t="s">
        <v>110</v>
      </c>
      <c r="E133" s="83">
        <v>40592.99</v>
      </c>
      <c r="F133" s="83">
        <v>40000</v>
      </c>
      <c r="G133" s="83">
        <v>58000</v>
      </c>
      <c r="H133" s="83">
        <v>10000</v>
      </c>
      <c r="I133" s="83">
        <v>10000</v>
      </c>
    </row>
    <row r="134" spans="1:9" x14ac:dyDescent="0.25">
      <c r="A134" s="113"/>
      <c r="B134" s="114">
        <v>4222</v>
      </c>
      <c r="C134" s="88"/>
      <c r="D134" s="25" t="s">
        <v>136</v>
      </c>
      <c r="E134" s="83">
        <v>1911.21</v>
      </c>
      <c r="F134" s="83"/>
      <c r="G134" s="83">
        <v>5000</v>
      </c>
      <c r="H134" s="83"/>
      <c r="I134" s="83"/>
    </row>
    <row r="135" spans="1:9" x14ac:dyDescent="0.25">
      <c r="A135" s="113"/>
      <c r="B135" s="114">
        <v>4223</v>
      </c>
      <c r="C135" s="88"/>
      <c r="D135" s="25" t="s">
        <v>137</v>
      </c>
      <c r="E135" s="83">
        <v>4915.18</v>
      </c>
      <c r="F135" s="83"/>
      <c r="G135" s="83">
        <v>3000</v>
      </c>
      <c r="H135" s="83">
        <v>5000</v>
      </c>
      <c r="I135" s="83">
        <v>5000</v>
      </c>
    </row>
    <row r="136" spans="1:9" x14ac:dyDescent="0.25">
      <c r="A136" s="113"/>
      <c r="B136" s="114">
        <v>4226</v>
      </c>
      <c r="C136" s="88"/>
      <c r="D136" s="25" t="s">
        <v>147</v>
      </c>
      <c r="E136" s="83">
        <v>24213.05</v>
      </c>
      <c r="F136" s="83">
        <v>10000</v>
      </c>
      <c r="G136" s="83">
        <v>60000</v>
      </c>
      <c r="H136" s="83">
        <v>5000</v>
      </c>
      <c r="I136" s="83">
        <v>5000</v>
      </c>
    </row>
    <row r="137" spans="1:9" ht="25.5" x14ac:dyDescent="0.25">
      <c r="A137" s="113"/>
      <c r="B137" s="114">
        <v>4227</v>
      </c>
      <c r="C137" s="88"/>
      <c r="D137" s="25" t="s">
        <v>138</v>
      </c>
      <c r="E137" s="83">
        <v>9236.0499999999993</v>
      </c>
      <c r="F137" s="83">
        <v>5000</v>
      </c>
      <c r="G137" s="83">
        <v>5000</v>
      </c>
      <c r="H137" s="83">
        <v>5000</v>
      </c>
      <c r="I137" s="83">
        <v>5000</v>
      </c>
    </row>
    <row r="138" spans="1:9" ht="30.75" customHeight="1" x14ac:dyDescent="0.25">
      <c r="A138" s="109"/>
      <c r="B138" s="110">
        <v>426</v>
      </c>
      <c r="C138" s="111"/>
      <c r="D138" s="100" t="s">
        <v>170</v>
      </c>
      <c r="E138" s="101">
        <f>E139</f>
        <v>796.34</v>
      </c>
      <c r="F138" s="101">
        <f>F139</f>
        <v>5000</v>
      </c>
      <c r="G138" s="101">
        <f>G139</f>
        <v>40000</v>
      </c>
      <c r="H138" s="101">
        <f>H139</f>
        <v>30000</v>
      </c>
      <c r="I138" s="101">
        <f>I139</f>
        <v>30000</v>
      </c>
    </row>
    <row r="139" spans="1:9" ht="14.25" customHeight="1" x14ac:dyDescent="0.25">
      <c r="A139" s="113"/>
      <c r="B139" s="114">
        <v>4262</v>
      </c>
      <c r="C139" s="88"/>
      <c r="D139" s="25" t="s">
        <v>139</v>
      </c>
      <c r="E139" s="83">
        <v>796.34</v>
      </c>
      <c r="F139" s="83">
        <v>5000</v>
      </c>
      <c r="G139" s="83">
        <v>40000</v>
      </c>
      <c r="H139" s="83">
        <v>30000</v>
      </c>
      <c r="I139" s="83">
        <v>30000</v>
      </c>
    </row>
    <row r="140" spans="1:9" x14ac:dyDescent="0.25">
      <c r="A140" s="188" t="s">
        <v>87</v>
      </c>
      <c r="B140" s="189"/>
      <c r="C140" s="190"/>
      <c r="D140" s="62" t="s">
        <v>88</v>
      </c>
      <c r="E140" s="63">
        <f>E141+E172</f>
        <v>236691.73</v>
      </c>
      <c r="F140" s="63">
        <f>F141+F172</f>
        <v>330824</v>
      </c>
      <c r="G140" s="63">
        <f>G141+G172</f>
        <v>399000</v>
      </c>
      <c r="H140" s="63">
        <f>H141+H172</f>
        <v>409000</v>
      </c>
      <c r="I140" s="63">
        <f>I141+I172</f>
        <v>419000</v>
      </c>
    </row>
    <row r="141" spans="1:9" ht="30.75" customHeight="1" x14ac:dyDescent="0.25">
      <c r="A141" s="206">
        <v>3</v>
      </c>
      <c r="B141" s="207"/>
      <c r="C141" s="208"/>
      <c r="D141" s="73" t="s">
        <v>9</v>
      </c>
      <c r="E141" s="74">
        <f>E142+E149+E169</f>
        <v>234903.29</v>
      </c>
      <c r="F141" s="74">
        <f>F142+F149+F169</f>
        <v>325824</v>
      </c>
      <c r="G141" s="74">
        <f>G142+G149+G169</f>
        <v>399000</v>
      </c>
      <c r="H141" s="74">
        <f>H142+H149+H169</f>
        <v>409000</v>
      </c>
      <c r="I141" s="74">
        <f>I142+I149+I169</f>
        <v>419000</v>
      </c>
    </row>
    <row r="142" spans="1:9" ht="27.75" customHeight="1" x14ac:dyDescent="0.25">
      <c r="A142" s="191">
        <v>31</v>
      </c>
      <c r="B142" s="192"/>
      <c r="C142" s="193"/>
      <c r="D142" s="68" t="s">
        <v>10</v>
      </c>
      <c r="E142" s="69">
        <f>E143+E147+E145</f>
        <v>88947.790000000008</v>
      </c>
      <c r="F142" s="69">
        <f>F143+F147+F145</f>
        <v>134224</v>
      </c>
      <c r="G142" s="69">
        <f>G143+G147+G145</f>
        <v>180000</v>
      </c>
      <c r="H142" s="69">
        <f>H143+H147+H145</f>
        <v>180000</v>
      </c>
      <c r="I142" s="69">
        <f>I143+I147+I145</f>
        <v>180000</v>
      </c>
    </row>
    <row r="143" spans="1:9" ht="24.75" customHeight="1" x14ac:dyDescent="0.25">
      <c r="A143" s="200">
        <v>311</v>
      </c>
      <c r="B143" s="201"/>
      <c r="C143" s="202"/>
      <c r="D143" s="100" t="s">
        <v>115</v>
      </c>
      <c r="E143" s="115">
        <f>E144</f>
        <v>46437.53</v>
      </c>
      <c r="F143" s="115">
        <f>F144</f>
        <v>118080</v>
      </c>
      <c r="G143" s="115">
        <f>G144</f>
        <v>95000</v>
      </c>
      <c r="H143" s="115">
        <f>H144</f>
        <v>95000</v>
      </c>
      <c r="I143" s="115">
        <f>I144</f>
        <v>95000</v>
      </c>
    </row>
    <row r="144" spans="1:9" ht="12.75" customHeight="1" x14ac:dyDescent="0.25">
      <c r="A144" s="197">
        <v>3111</v>
      </c>
      <c r="B144" s="198"/>
      <c r="C144" s="199"/>
      <c r="D144" s="25" t="s">
        <v>98</v>
      </c>
      <c r="E144" s="83">
        <v>46437.53</v>
      </c>
      <c r="F144" s="83">
        <v>118080</v>
      </c>
      <c r="G144" s="83">
        <v>95000</v>
      </c>
      <c r="H144" s="83">
        <v>95000</v>
      </c>
      <c r="I144" s="83">
        <v>95000</v>
      </c>
    </row>
    <row r="145" spans="1:14" ht="25.5" customHeight="1" x14ac:dyDescent="0.25">
      <c r="A145" s="200">
        <v>312</v>
      </c>
      <c r="B145" s="201"/>
      <c r="C145" s="202"/>
      <c r="D145" s="100" t="s">
        <v>100</v>
      </c>
      <c r="E145" s="101">
        <f>E146</f>
        <v>0</v>
      </c>
      <c r="F145" s="101">
        <f>F146</f>
        <v>2000</v>
      </c>
      <c r="G145" s="101">
        <f>G146</f>
        <v>60000</v>
      </c>
      <c r="H145" s="101">
        <f>H146</f>
        <v>60000</v>
      </c>
      <c r="I145" s="101">
        <f>I146</f>
        <v>60000</v>
      </c>
    </row>
    <row r="146" spans="1:14" ht="12.75" customHeight="1" x14ac:dyDescent="0.25">
      <c r="A146" s="197">
        <v>3121</v>
      </c>
      <c r="B146" s="198"/>
      <c r="C146" s="199"/>
      <c r="D146" s="25" t="s">
        <v>100</v>
      </c>
      <c r="E146" s="83"/>
      <c r="F146" s="83">
        <v>2000</v>
      </c>
      <c r="G146" s="83">
        <v>60000</v>
      </c>
      <c r="H146" s="83">
        <v>60000</v>
      </c>
      <c r="I146" s="83">
        <v>60000</v>
      </c>
    </row>
    <row r="147" spans="1:14" ht="26.25" customHeight="1" x14ac:dyDescent="0.25">
      <c r="A147" s="203">
        <v>313</v>
      </c>
      <c r="B147" s="204"/>
      <c r="C147" s="205"/>
      <c r="D147" s="100" t="s">
        <v>116</v>
      </c>
      <c r="E147" s="115">
        <f>E148</f>
        <v>42510.26</v>
      </c>
      <c r="F147" s="115">
        <f>F148</f>
        <v>14144</v>
      </c>
      <c r="G147" s="115">
        <f>G148</f>
        <v>25000</v>
      </c>
      <c r="H147" s="115">
        <f>H148</f>
        <v>25000</v>
      </c>
      <c r="I147" s="115">
        <f>I148</f>
        <v>25000</v>
      </c>
    </row>
    <row r="148" spans="1:14" ht="12.75" customHeight="1" x14ac:dyDescent="0.25">
      <c r="A148" s="197">
        <v>3132</v>
      </c>
      <c r="B148" s="198"/>
      <c r="C148" s="199"/>
      <c r="D148" s="25" t="s">
        <v>124</v>
      </c>
      <c r="E148" s="83">
        <v>42510.26</v>
      </c>
      <c r="F148" s="83">
        <v>14144</v>
      </c>
      <c r="G148" s="83">
        <v>25000</v>
      </c>
      <c r="H148" s="83">
        <v>25000</v>
      </c>
      <c r="I148" s="83">
        <v>25000</v>
      </c>
    </row>
    <row r="149" spans="1:14" ht="29.25" customHeight="1" x14ac:dyDescent="0.25">
      <c r="A149" s="191">
        <v>32</v>
      </c>
      <c r="B149" s="192"/>
      <c r="C149" s="193"/>
      <c r="D149" s="68" t="s">
        <v>21</v>
      </c>
      <c r="E149" s="69">
        <f>E150+E152+E157+E167</f>
        <v>144117.66</v>
      </c>
      <c r="F149" s="69">
        <f t="shared" ref="F149:I149" si="8">F150+F152+F157+F167</f>
        <v>189600</v>
      </c>
      <c r="G149" s="69">
        <f t="shared" si="8"/>
        <v>219000</v>
      </c>
      <c r="H149" s="69">
        <f t="shared" si="8"/>
        <v>229000</v>
      </c>
      <c r="I149" s="69">
        <f t="shared" si="8"/>
        <v>239000</v>
      </c>
    </row>
    <row r="150" spans="1:14" ht="24.75" customHeight="1" x14ac:dyDescent="0.25">
      <c r="A150" s="200">
        <v>321</v>
      </c>
      <c r="B150" s="201"/>
      <c r="C150" s="202"/>
      <c r="D150" s="100" t="s">
        <v>117</v>
      </c>
      <c r="E150" s="101">
        <f>SUM(E151:E151)</f>
        <v>1762.43</v>
      </c>
      <c r="F150" s="101">
        <f>SUM(F151:F151)</f>
        <v>13600</v>
      </c>
      <c r="G150" s="101">
        <f>SUM(G151:G151)</f>
        <v>0</v>
      </c>
      <c r="H150" s="101">
        <f>SUM(H151:H151)</f>
        <v>0</v>
      </c>
      <c r="I150" s="101">
        <f>SUM(I151:I151)</f>
        <v>0</v>
      </c>
    </row>
    <row r="151" spans="1:14" ht="12.75" customHeight="1" x14ac:dyDescent="0.25">
      <c r="A151" s="197">
        <v>3212</v>
      </c>
      <c r="B151" s="198"/>
      <c r="C151" s="199"/>
      <c r="D151" s="25" t="s">
        <v>125</v>
      </c>
      <c r="E151" s="83">
        <v>1762.43</v>
      </c>
      <c r="F151" s="83">
        <v>13600</v>
      </c>
      <c r="G151" s="83"/>
      <c r="H151" s="83"/>
      <c r="I151" s="83"/>
    </row>
    <row r="152" spans="1:14" ht="25.5" customHeight="1" x14ac:dyDescent="0.25">
      <c r="A152" s="194">
        <v>322</v>
      </c>
      <c r="B152" s="195"/>
      <c r="C152" s="196"/>
      <c r="D152" s="102" t="s">
        <v>122</v>
      </c>
      <c r="E152" s="94">
        <f>SUM(E153:E156)</f>
        <v>38343.79</v>
      </c>
      <c r="F152" s="94">
        <f>SUM(F153:F156)</f>
        <v>59000</v>
      </c>
      <c r="G152" s="94">
        <f>SUM(G153:G156)</f>
        <v>60000</v>
      </c>
      <c r="H152" s="94">
        <f>SUM(H153:H156)</f>
        <v>70000</v>
      </c>
      <c r="I152" s="94">
        <f>SUM(I153:I156)</f>
        <v>70000</v>
      </c>
      <c r="M152" s="137"/>
    </row>
    <row r="153" spans="1:14" ht="12.75" customHeight="1" x14ac:dyDescent="0.25">
      <c r="A153" s="197">
        <v>3221</v>
      </c>
      <c r="B153" s="198"/>
      <c r="C153" s="199"/>
      <c r="D153" s="25" t="s">
        <v>102</v>
      </c>
      <c r="E153" s="83">
        <v>4099.6400000000003</v>
      </c>
      <c r="F153" s="83">
        <v>2000</v>
      </c>
      <c r="G153" s="83"/>
      <c r="H153" s="83"/>
      <c r="I153" s="83"/>
      <c r="M153" s="137"/>
    </row>
    <row r="154" spans="1:14" ht="12.75" customHeight="1" x14ac:dyDescent="0.25">
      <c r="A154" s="197">
        <v>3222</v>
      </c>
      <c r="B154" s="198"/>
      <c r="C154" s="199"/>
      <c r="D154" s="25" t="s">
        <v>114</v>
      </c>
      <c r="E154" s="83">
        <v>33867.25</v>
      </c>
      <c r="F154" s="83">
        <v>50000</v>
      </c>
      <c r="G154" s="83">
        <v>60000</v>
      </c>
      <c r="H154" s="83">
        <v>70000</v>
      </c>
      <c r="I154" s="83">
        <v>70000</v>
      </c>
    </row>
    <row r="155" spans="1:14" ht="12.75" customHeight="1" x14ac:dyDescent="0.25">
      <c r="A155" s="197">
        <v>3224</v>
      </c>
      <c r="B155" s="198"/>
      <c r="C155" s="199"/>
      <c r="D155" s="25" t="s">
        <v>127</v>
      </c>
      <c r="E155" s="83">
        <v>376.9</v>
      </c>
      <c r="F155" s="83">
        <v>6000</v>
      </c>
      <c r="G155" s="83"/>
      <c r="H155" s="83"/>
      <c r="I155" s="83"/>
    </row>
    <row r="156" spans="1:14" ht="12.75" customHeight="1" x14ac:dyDescent="0.25">
      <c r="A156" s="197">
        <v>3225</v>
      </c>
      <c r="B156" s="198"/>
      <c r="C156" s="199"/>
      <c r="D156" s="25" t="s">
        <v>141</v>
      </c>
      <c r="E156" s="83"/>
      <c r="F156" s="83">
        <v>1000</v>
      </c>
      <c r="G156" s="83"/>
      <c r="H156" s="83"/>
      <c r="I156" s="83"/>
    </row>
    <row r="157" spans="1:14" ht="24.75" customHeight="1" x14ac:dyDescent="0.25">
      <c r="A157" s="200">
        <v>323</v>
      </c>
      <c r="B157" s="201"/>
      <c r="C157" s="202"/>
      <c r="D157" s="100" t="s">
        <v>118</v>
      </c>
      <c r="E157" s="101">
        <f>SUM(E158:E166)</f>
        <v>102819.51999999997</v>
      </c>
      <c r="F157" s="101">
        <f>SUM(F158:F166)</f>
        <v>117000</v>
      </c>
      <c r="G157" s="101">
        <f>SUM(G158:G166)</f>
        <v>159000</v>
      </c>
      <c r="H157" s="101">
        <f>SUM(H158:H166)</f>
        <v>159000</v>
      </c>
      <c r="I157" s="101">
        <f>SUM(I158:I166)</f>
        <v>169000</v>
      </c>
      <c r="N157" s="137"/>
    </row>
    <row r="158" spans="1:14" ht="12.75" customHeight="1" x14ac:dyDescent="0.25">
      <c r="A158" s="197">
        <v>3231</v>
      </c>
      <c r="B158" s="198"/>
      <c r="C158" s="199"/>
      <c r="D158" s="25" t="s">
        <v>128</v>
      </c>
      <c r="E158" s="83">
        <v>9232.43</v>
      </c>
      <c r="F158" s="83">
        <v>4000</v>
      </c>
      <c r="G158" s="83">
        <v>10000</v>
      </c>
      <c r="H158" s="83">
        <v>10000</v>
      </c>
      <c r="I158" s="83">
        <v>10000</v>
      </c>
    </row>
    <row r="159" spans="1:14" ht="12.75" customHeight="1" x14ac:dyDescent="0.25">
      <c r="A159" s="197">
        <v>3232</v>
      </c>
      <c r="B159" s="198"/>
      <c r="C159" s="199"/>
      <c r="D159" s="25" t="s">
        <v>129</v>
      </c>
      <c r="E159" s="83">
        <v>5049.21</v>
      </c>
      <c r="F159" s="83">
        <v>1000</v>
      </c>
      <c r="G159" s="83">
        <v>10000</v>
      </c>
      <c r="H159" s="83">
        <v>10000</v>
      </c>
      <c r="I159" s="83">
        <v>10000</v>
      </c>
    </row>
    <row r="160" spans="1:14" ht="12.75" customHeight="1" x14ac:dyDescent="0.25">
      <c r="A160" s="197">
        <v>3233</v>
      </c>
      <c r="B160" s="198"/>
      <c r="C160" s="199"/>
      <c r="D160" s="25" t="s">
        <v>123</v>
      </c>
      <c r="E160" s="83">
        <v>53091.040000000001</v>
      </c>
      <c r="F160" s="83">
        <v>85000</v>
      </c>
      <c r="G160" s="83">
        <v>74000</v>
      </c>
      <c r="H160" s="83">
        <v>74000</v>
      </c>
      <c r="I160" s="83">
        <v>74000</v>
      </c>
    </row>
    <row r="161" spans="1:9" ht="12.75" customHeight="1" x14ac:dyDescent="0.25">
      <c r="A161" s="197">
        <v>3234</v>
      </c>
      <c r="B161" s="198"/>
      <c r="C161" s="199"/>
      <c r="D161" s="25" t="s">
        <v>130</v>
      </c>
      <c r="E161" s="83">
        <v>3542</v>
      </c>
      <c r="F161" s="83">
        <v>2000</v>
      </c>
      <c r="G161" s="83">
        <v>15000</v>
      </c>
      <c r="H161" s="83">
        <v>15000</v>
      </c>
      <c r="I161" s="83">
        <v>15000</v>
      </c>
    </row>
    <row r="162" spans="1:9" ht="12.75" customHeight="1" x14ac:dyDescent="0.25">
      <c r="A162" s="197">
        <v>3235</v>
      </c>
      <c r="B162" s="198"/>
      <c r="C162" s="199"/>
      <c r="D162" s="25" t="s">
        <v>131</v>
      </c>
      <c r="E162" s="83">
        <v>533.67999999999995</v>
      </c>
      <c r="F162" s="83">
        <v>1000</v>
      </c>
      <c r="G162" s="83"/>
      <c r="H162" s="83"/>
      <c r="I162" s="83"/>
    </row>
    <row r="163" spans="1:9" ht="12.75" customHeight="1" x14ac:dyDescent="0.25">
      <c r="A163" s="197">
        <v>3236</v>
      </c>
      <c r="B163" s="198"/>
      <c r="C163" s="199"/>
      <c r="D163" s="25" t="s">
        <v>104</v>
      </c>
      <c r="E163" s="83">
        <v>420.73</v>
      </c>
      <c r="F163" s="83">
        <v>1000</v>
      </c>
      <c r="G163" s="83"/>
      <c r="H163" s="83"/>
      <c r="I163" s="83"/>
    </row>
    <row r="164" spans="1:9" ht="12.75" customHeight="1" x14ac:dyDescent="0.25">
      <c r="A164" s="197">
        <v>3237</v>
      </c>
      <c r="B164" s="198"/>
      <c r="C164" s="199"/>
      <c r="D164" s="25" t="s">
        <v>105</v>
      </c>
      <c r="E164" s="83">
        <v>3618.59</v>
      </c>
      <c r="F164" s="83"/>
      <c r="G164" s="83">
        <v>10000</v>
      </c>
      <c r="H164" s="83">
        <v>10000</v>
      </c>
      <c r="I164" s="83">
        <v>10000</v>
      </c>
    </row>
    <row r="165" spans="1:9" ht="12.75" customHeight="1" x14ac:dyDescent="0.25">
      <c r="A165" s="197">
        <v>3238</v>
      </c>
      <c r="B165" s="198"/>
      <c r="C165" s="199"/>
      <c r="D165" s="25" t="s">
        <v>132</v>
      </c>
      <c r="E165" s="83">
        <v>173.04</v>
      </c>
      <c r="F165" s="83">
        <v>1000</v>
      </c>
      <c r="G165" s="83"/>
      <c r="H165" s="83"/>
      <c r="I165" s="83"/>
    </row>
    <row r="166" spans="1:9" ht="12.75" customHeight="1" x14ac:dyDescent="0.25">
      <c r="A166" s="197">
        <v>3239</v>
      </c>
      <c r="B166" s="198"/>
      <c r="C166" s="199"/>
      <c r="D166" s="25" t="s">
        <v>106</v>
      </c>
      <c r="E166" s="83">
        <v>27158.799999999999</v>
      </c>
      <c r="F166" s="83">
        <v>22000</v>
      </c>
      <c r="G166" s="83">
        <v>40000</v>
      </c>
      <c r="H166" s="83">
        <v>40000</v>
      </c>
      <c r="I166" s="83">
        <v>50000</v>
      </c>
    </row>
    <row r="167" spans="1:9" s="95" customFormat="1" ht="12.75" customHeight="1" x14ac:dyDescent="0.25">
      <c r="A167" s="103"/>
      <c r="B167" s="104">
        <v>329</v>
      </c>
      <c r="C167" s="105"/>
      <c r="D167" s="118" t="s">
        <v>108</v>
      </c>
      <c r="E167" s="101">
        <f>E168</f>
        <v>1191.92</v>
      </c>
      <c r="F167" s="101">
        <f t="shared" ref="F167:I167" si="9">F168</f>
        <v>0</v>
      </c>
      <c r="G167" s="101">
        <f t="shared" si="9"/>
        <v>0</v>
      </c>
      <c r="H167" s="101">
        <f t="shared" si="9"/>
        <v>0</v>
      </c>
      <c r="I167" s="101">
        <f t="shared" si="9"/>
        <v>0</v>
      </c>
    </row>
    <row r="168" spans="1:9" ht="12.75" customHeight="1" x14ac:dyDescent="0.25">
      <c r="A168" s="106"/>
      <c r="B168" s="107">
        <v>3293</v>
      </c>
      <c r="C168" s="108"/>
      <c r="D168" s="25" t="s">
        <v>107</v>
      </c>
      <c r="E168" s="83">
        <v>1191.92</v>
      </c>
      <c r="F168" s="83"/>
      <c r="G168" s="83"/>
      <c r="H168" s="83"/>
      <c r="I168" s="83"/>
    </row>
    <row r="169" spans="1:9" ht="32.25" customHeight="1" x14ac:dyDescent="0.25">
      <c r="A169" s="191">
        <v>34</v>
      </c>
      <c r="B169" s="192"/>
      <c r="C169" s="193"/>
      <c r="D169" s="68" t="s">
        <v>86</v>
      </c>
      <c r="E169" s="69">
        <f t="shared" ref="E169:I170" si="10">E170</f>
        <v>1837.84</v>
      </c>
      <c r="F169" s="69">
        <f t="shared" si="10"/>
        <v>2000</v>
      </c>
      <c r="G169" s="69">
        <f t="shared" si="10"/>
        <v>0</v>
      </c>
      <c r="H169" s="69">
        <f t="shared" si="10"/>
        <v>0</v>
      </c>
      <c r="I169" s="69">
        <f t="shared" si="10"/>
        <v>0</v>
      </c>
    </row>
    <row r="170" spans="1:9" ht="27.75" customHeight="1" x14ac:dyDescent="0.25">
      <c r="A170" s="200">
        <v>343</v>
      </c>
      <c r="B170" s="201"/>
      <c r="C170" s="202"/>
      <c r="D170" s="100" t="s">
        <v>144</v>
      </c>
      <c r="E170" s="101">
        <f t="shared" si="10"/>
        <v>1837.84</v>
      </c>
      <c r="F170" s="101">
        <f t="shared" si="10"/>
        <v>2000</v>
      </c>
      <c r="G170" s="101">
        <f t="shared" si="10"/>
        <v>0</v>
      </c>
      <c r="H170" s="101">
        <f t="shared" si="10"/>
        <v>0</v>
      </c>
      <c r="I170" s="101">
        <f t="shared" si="10"/>
        <v>0</v>
      </c>
    </row>
    <row r="171" spans="1:9" ht="14.25" customHeight="1" x14ac:dyDescent="0.25">
      <c r="A171" s="197">
        <v>3431</v>
      </c>
      <c r="B171" s="198"/>
      <c r="C171" s="199"/>
      <c r="D171" s="25" t="s">
        <v>109</v>
      </c>
      <c r="E171" s="83">
        <v>1837.84</v>
      </c>
      <c r="F171" s="83">
        <v>2000</v>
      </c>
      <c r="G171" s="83"/>
      <c r="H171" s="83"/>
      <c r="I171" s="83"/>
    </row>
    <row r="172" spans="1:9" ht="31.5" customHeight="1" x14ac:dyDescent="0.25">
      <c r="A172" s="206">
        <v>4</v>
      </c>
      <c r="B172" s="207"/>
      <c r="C172" s="208"/>
      <c r="D172" s="73" t="s">
        <v>11</v>
      </c>
      <c r="E172" s="74">
        <f>E173+E176</f>
        <v>1788.44</v>
      </c>
      <c r="F172" s="74">
        <f>F173+F176</f>
        <v>5000</v>
      </c>
      <c r="G172" s="74">
        <f>G173+G176</f>
        <v>0</v>
      </c>
      <c r="H172" s="74">
        <f>H173+H176</f>
        <v>0</v>
      </c>
      <c r="I172" s="74">
        <f>I173+I176</f>
        <v>0</v>
      </c>
    </row>
    <row r="173" spans="1:9" ht="24.75" customHeight="1" x14ac:dyDescent="0.25">
      <c r="A173" s="191">
        <v>41</v>
      </c>
      <c r="B173" s="192"/>
      <c r="C173" s="193"/>
      <c r="D173" s="68" t="s">
        <v>12</v>
      </c>
      <c r="E173" s="69">
        <f t="shared" ref="E173:I174" si="11">E174</f>
        <v>0</v>
      </c>
      <c r="F173" s="69">
        <f t="shared" si="11"/>
        <v>3000</v>
      </c>
      <c r="G173" s="69">
        <f t="shared" si="11"/>
        <v>0</v>
      </c>
      <c r="H173" s="69">
        <f t="shared" si="11"/>
        <v>0</v>
      </c>
      <c r="I173" s="69">
        <f t="shared" si="11"/>
        <v>0</v>
      </c>
    </row>
    <row r="174" spans="1:9" ht="29.25" customHeight="1" x14ac:dyDescent="0.25">
      <c r="A174" s="200">
        <v>412</v>
      </c>
      <c r="B174" s="201"/>
      <c r="C174" s="202"/>
      <c r="D174" s="100" t="s">
        <v>120</v>
      </c>
      <c r="E174" s="115">
        <f t="shared" si="11"/>
        <v>0</v>
      </c>
      <c r="F174" s="115">
        <f t="shared" si="11"/>
        <v>3000</v>
      </c>
      <c r="G174" s="115">
        <f t="shared" si="11"/>
        <v>0</v>
      </c>
      <c r="H174" s="115">
        <f t="shared" si="11"/>
        <v>0</v>
      </c>
      <c r="I174" s="115">
        <f t="shared" si="11"/>
        <v>0</v>
      </c>
    </row>
    <row r="175" spans="1:9" x14ac:dyDescent="0.25">
      <c r="A175" s="197">
        <v>4123</v>
      </c>
      <c r="B175" s="198"/>
      <c r="C175" s="199"/>
      <c r="D175" s="25" t="s">
        <v>134</v>
      </c>
      <c r="E175" s="83"/>
      <c r="F175" s="83">
        <v>3000</v>
      </c>
      <c r="G175" s="83"/>
      <c r="H175" s="83"/>
      <c r="I175" s="83"/>
    </row>
    <row r="176" spans="1:9" ht="25.5" x14ac:dyDescent="0.25">
      <c r="A176" s="191">
        <v>42</v>
      </c>
      <c r="B176" s="192"/>
      <c r="C176" s="193"/>
      <c r="D176" s="68" t="s">
        <v>29</v>
      </c>
      <c r="E176" s="69">
        <f t="shared" ref="E176:I177" si="12">E177</f>
        <v>1788.44</v>
      </c>
      <c r="F176" s="69">
        <f t="shared" si="12"/>
        <v>2000</v>
      </c>
      <c r="G176" s="69">
        <f t="shared" si="12"/>
        <v>0</v>
      </c>
      <c r="H176" s="69">
        <f t="shared" si="12"/>
        <v>0</v>
      </c>
      <c r="I176" s="69">
        <f t="shared" si="12"/>
        <v>0</v>
      </c>
    </row>
    <row r="177" spans="1:11" ht="30" customHeight="1" x14ac:dyDescent="0.25">
      <c r="A177" s="109"/>
      <c r="B177" s="110">
        <v>422</v>
      </c>
      <c r="C177" s="111"/>
      <c r="D177" s="100" t="s">
        <v>121</v>
      </c>
      <c r="E177" s="115">
        <f t="shared" si="12"/>
        <v>1788.44</v>
      </c>
      <c r="F177" s="115">
        <f t="shared" si="12"/>
        <v>2000</v>
      </c>
      <c r="G177" s="115">
        <f t="shared" si="12"/>
        <v>0</v>
      </c>
      <c r="H177" s="115">
        <f t="shared" si="12"/>
        <v>0</v>
      </c>
      <c r="I177" s="115">
        <f t="shared" si="12"/>
        <v>0</v>
      </c>
    </row>
    <row r="178" spans="1:11" x14ac:dyDescent="0.25">
      <c r="A178" s="113"/>
      <c r="B178" s="114">
        <v>4221</v>
      </c>
      <c r="C178" s="88"/>
      <c r="D178" s="25" t="s">
        <v>110</v>
      </c>
      <c r="E178" s="83">
        <v>1788.44</v>
      </c>
      <c r="F178" s="83">
        <v>2000</v>
      </c>
      <c r="G178" s="83"/>
      <c r="H178" s="83"/>
      <c r="I178" s="83"/>
    </row>
    <row r="179" spans="1:11" x14ac:dyDescent="0.25">
      <c r="A179" s="185" t="s">
        <v>89</v>
      </c>
      <c r="B179" s="186"/>
      <c r="C179" s="187"/>
      <c r="D179" s="60" t="s">
        <v>90</v>
      </c>
      <c r="E179" s="121">
        <f>E180+E204</f>
        <v>194211.75999999998</v>
      </c>
      <c r="F179" s="121"/>
      <c r="G179" s="120"/>
      <c r="H179" s="122"/>
      <c r="I179" s="122"/>
    </row>
    <row r="180" spans="1:11" x14ac:dyDescent="0.25">
      <c r="A180" s="188" t="s">
        <v>91</v>
      </c>
      <c r="B180" s="189"/>
      <c r="C180" s="190"/>
      <c r="D180" s="62" t="s">
        <v>92</v>
      </c>
      <c r="E180" s="136">
        <f>E181+E200</f>
        <v>165079.99</v>
      </c>
      <c r="F180" s="123"/>
      <c r="G180" s="124"/>
      <c r="H180" s="79"/>
      <c r="I180" s="79"/>
    </row>
    <row r="181" spans="1:11" ht="28.5" customHeight="1" x14ac:dyDescent="0.25">
      <c r="A181" s="206">
        <v>3</v>
      </c>
      <c r="B181" s="207"/>
      <c r="C181" s="208"/>
      <c r="D181" s="73" t="s">
        <v>9</v>
      </c>
      <c r="E181" s="126">
        <f>E182+E187</f>
        <v>80469.2</v>
      </c>
      <c r="F181" s="126"/>
      <c r="G181" s="125"/>
      <c r="H181" s="74"/>
      <c r="I181" s="74"/>
    </row>
    <row r="182" spans="1:11" x14ac:dyDescent="0.25">
      <c r="A182" s="191">
        <v>31</v>
      </c>
      <c r="B182" s="192"/>
      <c r="C182" s="193"/>
      <c r="D182" s="68" t="s">
        <v>10</v>
      </c>
      <c r="E182" s="128">
        <f>E183+E185</f>
        <v>29202.09</v>
      </c>
      <c r="F182" s="128"/>
      <c r="G182" s="127"/>
      <c r="H182" s="69"/>
      <c r="I182" s="69"/>
    </row>
    <row r="183" spans="1:11" ht="24.75" customHeight="1" x14ac:dyDescent="0.25">
      <c r="A183" s="200">
        <v>311</v>
      </c>
      <c r="B183" s="201"/>
      <c r="C183" s="202"/>
      <c r="D183" s="100" t="s">
        <v>115</v>
      </c>
      <c r="E183" s="129">
        <f>E184</f>
        <v>25102.12</v>
      </c>
      <c r="F183" s="129"/>
      <c r="G183" s="116"/>
      <c r="H183" s="101"/>
      <c r="I183" s="101"/>
      <c r="K183" s="130"/>
    </row>
    <row r="184" spans="1:11" ht="12.75" customHeight="1" x14ac:dyDescent="0.25">
      <c r="A184" s="197">
        <v>3111</v>
      </c>
      <c r="B184" s="198"/>
      <c r="C184" s="199"/>
      <c r="D184" s="25" t="s">
        <v>98</v>
      </c>
      <c r="E184" s="84">
        <v>25102.12</v>
      </c>
      <c r="F184" s="84"/>
      <c r="G184" s="131"/>
      <c r="H184" s="83"/>
      <c r="I184" s="83"/>
      <c r="K184" s="130"/>
    </row>
    <row r="185" spans="1:11" ht="26.25" customHeight="1" x14ac:dyDescent="0.25">
      <c r="A185" s="203">
        <v>313</v>
      </c>
      <c r="B185" s="204"/>
      <c r="C185" s="205"/>
      <c r="D185" s="100" t="s">
        <v>116</v>
      </c>
      <c r="E185" s="129">
        <f>E186</f>
        <v>4099.97</v>
      </c>
      <c r="F185" s="129"/>
      <c r="G185" s="116"/>
      <c r="H185" s="101"/>
      <c r="I185" s="101"/>
      <c r="K185" s="130"/>
    </row>
    <row r="186" spans="1:11" ht="12.75" customHeight="1" x14ac:dyDescent="0.25">
      <c r="A186" s="197">
        <v>3132</v>
      </c>
      <c r="B186" s="198"/>
      <c r="C186" s="199"/>
      <c r="D186" s="25" t="s">
        <v>124</v>
      </c>
      <c r="E186" s="84">
        <v>4099.97</v>
      </c>
      <c r="F186" s="84"/>
      <c r="G186" s="131"/>
      <c r="H186" s="83"/>
      <c r="I186" s="83"/>
      <c r="K186" s="130"/>
    </row>
    <row r="187" spans="1:11" x14ac:dyDescent="0.25">
      <c r="A187" s="191">
        <v>32</v>
      </c>
      <c r="B187" s="192"/>
      <c r="C187" s="193"/>
      <c r="D187" s="68" t="s">
        <v>21</v>
      </c>
      <c r="E187" s="128">
        <f>E188+E191+E193+E198</f>
        <v>51267.109999999993</v>
      </c>
      <c r="F187" s="128"/>
      <c r="G187" s="127"/>
      <c r="H187" s="69"/>
      <c r="I187" s="69"/>
    </row>
    <row r="188" spans="1:11" ht="24.75" customHeight="1" x14ac:dyDescent="0.25">
      <c r="A188" s="200">
        <v>321</v>
      </c>
      <c r="B188" s="201"/>
      <c r="C188" s="202"/>
      <c r="D188" s="100" t="s">
        <v>117</v>
      </c>
      <c r="E188" s="129">
        <f>E189+E190</f>
        <v>2529.5</v>
      </c>
      <c r="F188" s="129"/>
      <c r="G188" s="116"/>
      <c r="H188" s="129"/>
      <c r="I188" s="101"/>
    </row>
    <row r="189" spans="1:11" ht="12.75" customHeight="1" x14ac:dyDescent="0.25">
      <c r="A189" s="197">
        <v>3211</v>
      </c>
      <c r="B189" s="198"/>
      <c r="C189" s="199"/>
      <c r="D189" s="25" t="s">
        <v>101</v>
      </c>
      <c r="E189" s="84">
        <v>1823.28</v>
      </c>
      <c r="F189" s="84"/>
      <c r="G189" s="131"/>
      <c r="H189" s="83"/>
      <c r="I189" s="83"/>
    </row>
    <row r="190" spans="1:11" ht="12.75" customHeight="1" x14ac:dyDescent="0.25">
      <c r="A190" s="197">
        <v>3212</v>
      </c>
      <c r="B190" s="198"/>
      <c r="C190" s="199"/>
      <c r="D190" s="25" t="s">
        <v>125</v>
      </c>
      <c r="E190" s="84">
        <v>706.22</v>
      </c>
      <c r="F190" s="84"/>
      <c r="G190" s="131"/>
      <c r="H190" s="83"/>
      <c r="I190" s="83"/>
    </row>
    <row r="191" spans="1:11" ht="25.5" customHeight="1" x14ac:dyDescent="0.25">
      <c r="A191" s="194">
        <v>322</v>
      </c>
      <c r="B191" s="195"/>
      <c r="C191" s="196"/>
      <c r="D191" s="102" t="s">
        <v>122</v>
      </c>
      <c r="E191" s="133">
        <f>E192</f>
        <v>3829.89</v>
      </c>
      <c r="F191" s="133"/>
      <c r="G191" s="132"/>
      <c r="H191" s="133"/>
      <c r="I191" s="94"/>
    </row>
    <row r="192" spans="1:11" ht="12.75" customHeight="1" x14ac:dyDescent="0.25">
      <c r="A192" s="197">
        <v>3221</v>
      </c>
      <c r="B192" s="198"/>
      <c r="C192" s="199"/>
      <c r="D192" s="25" t="s">
        <v>102</v>
      </c>
      <c r="E192" s="84">
        <v>3829.89</v>
      </c>
      <c r="F192" s="84"/>
      <c r="G192" s="131"/>
      <c r="H192" s="83"/>
      <c r="I192" s="83"/>
    </row>
    <row r="193" spans="1:11" ht="24.75" customHeight="1" x14ac:dyDescent="0.25">
      <c r="A193" s="200">
        <v>323</v>
      </c>
      <c r="B193" s="201"/>
      <c r="C193" s="202"/>
      <c r="D193" s="100" t="s">
        <v>118</v>
      </c>
      <c r="E193" s="129">
        <f>SUM(E194:E197)</f>
        <v>39238.399999999994</v>
      </c>
      <c r="F193" s="129"/>
      <c r="G193" s="116"/>
      <c r="H193" s="129"/>
      <c r="I193" s="101"/>
    </row>
    <row r="194" spans="1:11" ht="12.75" customHeight="1" x14ac:dyDescent="0.25">
      <c r="A194" s="197">
        <v>3233</v>
      </c>
      <c r="B194" s="198"/>
      <c r="C194" s="199"/>
      <c r="D194" s="25" t="s">
        <v>123</v>
      </c>
      <c r="E194" s="84">
        <v>5104.8500000000004</v>
      </c>
      <c r="F194" s="84"/>
      <c r="G194" s="131"/>
      <c r="H194" s="84"/>
      <c r="I194" s="83"/>
    </row>
    <row r="195" spans="1:11" ht="12.75" customHeight="1" x14ac:dyDescent="0.25">
      <c r="A195" s="197">
        <v>3235</v>
      </c>
      <c r="B195" s="198"/>
      <c r="C195" s="199"/>
      <c r="D195" s="25" t="s">
        <v>131</v>
      </c>
      <c r="E195" s="84">
        <v>14086.29</v>
      </c>
      <c r="F195" s="84"/>
      <c r="G195" s="131"/>
      <c r="H195" s="84"/>
      <c r="I195" s="83"/>
    </row>
    <row r="196" spans="1:11" ht="12.75" customHeight="1" x14ac:dyDescent="0.25">
      <c r="A196" s="197">
        <v>3237</v>
      </c>
      <c r="B196" s="198"/>
      <c r="C196" s="199"/>
      <c r="D196" s="25" t="s">
        <v>105</v>
      </c>
      <c r="E196" s="84">
        <v>19896.37</v>
      </c>
      <c r="F196" s="84"/>
      <c r="G196" s="131"/>
      <c r="H196" s="84"/>
      <c r="I196" s="83"/>
    </row>
    <row r="197" spans="1:11" ht="12.75" customHeight="1" x14ac:dyDescent="0.25">
      <c r="A197" s="197">
        <v>3239</v>
      </c>
      <c r="B197" s="198"/>
      <c r="C197" s="199"/>
      <c r="D197" s="25" t="s">
        <v>106</v>
      </c>
      <c r="E197" s="84">
        <v>150.88999999999999</v>
      </c>
      <c r="F197" s="84"/>
      <c r="G197" s="131"/>
      <c r="H197" s="84"/>
      <c r="I197" s="83"/>
    </row>
    <row r="198" spans="1:11" ht="24.75" customHeight="1" x14ac:dyDescent="0.25">
      <c r="A198" s="200">
        <v>329</v>
      </c>
      <c r="B198" s="201"/>
      <c r="C198" s="202"/>
      <c r="D198" s="100" t="s">
        <v>108</v>
      </c>
      <c r="E198" s="129">
        <f>E199</f>
        <v>5669.32</v>
      </c>
      <c r="F198" s="129"/>
      <c r="G198" s="116"/>
      <c r="H198" s="101"/>
      <c r="I198" s="101"/>
    </row>
    <row r="199" spans="1:11" ht="12.75" customHeight="1" x14ac:dyDescent="0.25">
      <c r="A199" s="197">
        <v>3293</v>
      </c>
      <c r="B199" s="198"/>
      <c r="C199" s="199"/>
      <c r="D199" s="25" t="s">
        <v>107</v>
      </c>
      <c r="E199" s="84">
        <v>5669.32</v>
      </c>
      <c r="F199" s="84"/>
      <c r="G199" s="131"/>
      <c r="H199" s="83"/>
      <c r="I199" s="83"/>
    </row>
    <row r="200" spans="1:11" ht="30" customHeight="1" x14ac:dyDescent="0.25">
      <c r="A200" s="70">
        <v>4</v>
      </c>
      <c r="B200" s="71"/>
      <c r="C200" s="72"/>
      <c r="D200" s="73" t="s">
        <v>11</v>
      </c>
      <c r="E200" s="126">
        <f>E201</f>
        <v>84610.79</v>
      </c>
      <c r="F200" s="125"/>
      <c r="G200" s="125"/>
      <c r="H200" s="74"/>
      <c r="I200" s="74"/>
    </row>
    <row r="201" spans="1:11" s="134" customFormat="1" ht="25.5" x14ac:dyDescent="0.25">
      <c r="A201" s="191">
        <v>42</v>
      </c>
      <c r="B201" s="192"/>
      <c r="C201" s="193"/>
      <c r="D201" s="68" t="s">
        <v>29</v>
      </c>
      <c r="E201" s="128">
        <f>E202</f>
        <v>84610.79</v>
      </c>
      <c r="F201" s="128"/>
      <c r="G201" s="127"/>
      <c r="H201" s="69"/>
      <c r="I201" s="69"/>
    </row>
    <row r="202" spans="1:11" s="95" customFormat="1" x14ac:dyDescent="0.25">
      <c r="A202" s="109"/>
      <c r="B202" s="110">
        <v>426</v>
      </c>
      <c r="C202" s="111"/>
      <c r="D202" s="100" t="s">
        <v>170</v>
      </c>
      <c r="E202" s="129">
        <f>E203</f>
        <v>84610.79</v>
      </c>
      <c r="F202" s="129"/>
      <c r="G202" s="116"/>
      <c r="H202" s="101"/>
      <c r="I202" s="101"/>
    </row>
    <row r="203" spans="1:11" x14ac:dyDescent="0.25">
      <c r="A203" s="113"/>
      <c r="B203" s="114">
        <v>4262</v>
      </c>
      <c r="C203" s="88"/>
      <c r="D203" s="138" t="s">
        <v>149</v>
      </c>
      <c r="E203" s="84">
        <v>84610.79</v>
      </c>
      <c r="F203" s="84"/>
      <c r="G203" s="131"/>
      <c r="H203" s="83"/>
      <c r="I203" s="83"/>
    </row>
    <row r="204" spans="1:11" x14ac:dyDescent="0.25">
      <c r="A204" s="188" t="s">
        <v>84</v>
      </c>
      <c r="B204" s="189"/>
      <c r="C204" s="190"/>
      <c r="D204" s="62" t="s">
        <v>85</v>
      </c>
      <c r="E204" s="136">
        <f>E205+E224</f>
        <v>29131.769999999997</v>
      </c>
      <c r="F204" s="123"/>
      <c r="G204" s="124"/>
      <c r="H204" s="79"/>
      <c r="I204" s="79"/>
    </row>
    <row r="205" spans="1:11" ht="27.75" customHeight="1" x14ac:dyDescent="0.25">
      <c r="A205" s="206">
        <v>3</v>
      </c>
      <c r="B205" s="207"/>
      <c r="C205" s="208"/>
      <c r="D205" s="73" t="s">
        <v>9</v>
      </c>
      <c r="E205" s="126">
        <f>E206+E211</f>
        <v>14200.449999999999</v>
      </c>
      <c r="F205" s="126"/>
      <c r="G205" s="125"/>
      <c r="H205" s="74"/>
      <c r="I205" s="74"/>
    </row>
    <row r="206" spans="1:11" s="134" customFormat="1" ht="27.75" customHeight="1" x14ac:dyDescent="0.25">
      <c r="A206" s="191">
        <v>31</v>
      </c>
      <c r="B206" s="192"/>
      <c r="C206" s="193"/>
      <c r="D206" s="68" t="s">
        <v>10</v>
      </c>
      <c r="E206" s="128">
        <f>E207+E209</f>
        <v>5153.3099999999995</v>
      </c>
      <c r="F206" s="128"/>
      <c r="G206" s="127"/>
      <c r="H206" s="69"/>
      <c r="I206" s="69"/>
    </row>
    <row r="207" spans="1:11" ht="24.75" customHeight="1" x14ac:dyDescent="0.25">
      <c r="A207" s="200">
        <v>311</v>
      </c>
      <c r="B207" s="201"/>
      <c r="C207" s="202"/>
      <c r="D207" s="100" t="s">
        <v>115</v>
      </c>
      <c r="E207" s="129">
        <f>E208</f>
        <v>4429.79</v>
      </c>
      <c r="F207" s="129"/>
      <c r="G207" s="116"/>
      <c r="H207" s="101"/>
      <c r="I207" s="101"/>
      <c r="K207" s="130"/>
    </row>
    <row r="208" spans="1:11" ht="12.75" customHeight="1" x14ac:dyDescent="0.25">
      <c r="A208" s="197">
        <v>3111</v>
      </c>
      <c r="B208" s="198"/>
      <c r="C208" s="199"/>
      <c r="D208" s="25" t="s">
        <v>98</v>
      </c>
      <c r="E208" s="84">
        <v>4429.79</v>
      </c>
      <c r="F208" s="84"/>
      <c r="G208" s="131"/>
      <c r="H208" s="83"/>
      <c r="I208" s="83"/>
      <c r="K208" s="130"/>
    </row>
    <row r="209" spans="1:11" ht="12.75" customHeight="1" x14ac:dyDescent="0.25">
      <c r="A209" s="203">
        <v>313</v>
      </c>
      <c r="B209" s="204"/>
      <c r="C209" s="205"/>
      <c r="D209" s="100" t="s">
        <v>116</v>
      </c>
      <c r="E209" s="129">
        <f>E210</f>
        <v>723.52</v>
      </c>
      <c r="F209" s="129"/>
      <c r="G209" s="116"/>
      <c r="H209" s="101"/>
      <c r="I209" s="101"/>
      <c r="K209" s="130"/>
    </row>
    <row r="210" spans="1:11" ht="25.5" customHeight="1" x14ac:dyDescent="0.25">
      <c r="A210" s="197">
        <v>3132</v>
      </c>
      <c r="B210" s="198"/>
      <c r="C210" s="199"/>
      <c r="D210" s="25" t="s">
        <v>124</v>
      </c>
      <c r="E210" s="84">
        <v>723.52</v>
      </c>
      <c r="F210" s="84"/>
      <c r="G210" s="131"/>
      <c r="H210" s="83"/>
      <c r="I210" s="83"/>
      <c r="K210" s="130"/>
    </row>
    <row r="211" spans="1:11" ht="12.75" customHeight="1" x14ac:dyDescent="0.25">
      <c r="A211" s="191">
        <v>32</v>
      </c>
      <c r="B211" s="192"/>
      <c r="C211" s="193"/>
      <c r="D211" s="68" t="s">
        <v>21</v>
      </c>
      <c r="E211" s="128">
        <f>E212+E215+E217+E222</f>
        <v>9047.14</v>
      </c>
      <c r="F211" s="128"/>
      <c r="G211" s="127"/>
      <c r="H211" s="69"/>
      <c r="I211" s="69"/>
      <c r="K211" s="130"/>
    </row>
    <row r="212" spans="1:11" ht="26.25" customHeight="1" x14ac:dyDescent="0.25">
      <c r="A212" s="200">
        <v>321</v>
      </c>
      <c r="B212" s="201"/>
      <c r="C212" s="202"/>
      <c r="D212" s="100" t="s">
        <v>117</v>
      </c>
      <c r="E212" s="129">
        <f>E213+E214</f>
        <v>446.39</v>
      </c>
      <c r="F212" s="129"/>
      <c r="G212" s="116"/>
      <c r="H212" s="129"/>
      <c r="I212" s="101"/>
      <c r="K212" s="130"/>
    </row>
    <row r="213" spans="1:11" ht="12.75" customHeight="1" x14ac:dyDescent="0.25">
      <c r="A213" s="197">
        <v>3211</v>
      </c>
      <c r="B213" s="198"/>
      <c r="C213" s="199"/>
      <c r="D213" s="25" t="s">
        <v>101</v>
      </c>
      <c r="E213" s="84">
        <v>321.76</v>
      </c>
      <c r="F213" s="84"/>
      <c r="G213" s="131"/>
      <c r="H213" s="83"/>
      <c r="I213" s="83"/>
      <c r="K213" s="130"/>
    </row>
    <row r="214" spans="1:11" s="134" customFormat="1" ht="27.75" customHeight="1" x14ac:dyDescent="0.25">
      <c r="A214" s="197">
        <v>3212</v>
      </c>
      <c r="B214" s="198"/>
      <c r="C214" s="199"/>
      <c r="D214" s="25" t="s">
        <v>125</v>
      </c>
      <c r="E214" s="84">
        <v>124.63</v>
      </c>
      <c r="F214" s="84"/>
      <c r="G214" s="131"/>
      <c r="H214" s="83"/>
      <c r="I214" s="83"/>
    </row>
    <row r="215" spans="1:11" ht="24.75" customHeight="1" x14ac:dyDescent="0.25">
      <c r="A215" s="194">
        <v>322</v>
      </c>
      <c r="B215" s="195"/>
      <c r="C215" s="196"/>
      <c r="D215" s="102" t="s">
        <v>122</v>
      </c>
      <c r="E215" s="133">
        <f>E216</f>
        <v>675.86</v>
      </c>
      <c r="F215" s="133"/>
      <c r="G215" s="132"/>
      <c r="H215" s="133"/>
      <c r="I215" s="94"/>
    </row>
    <row r="216" spans="1:11" ht="12.75" customHeight="1" x14ac:dyDescent="0.25">
      <c r="A216" s="197">
        <v>3221</v>
      </c>
      <c r="B216" s="198"/>
      <c r="C216" s="199"/>
      <c r="D216" s="25" t="s">
        <v>102</v>
      </c>
      <c r="E216" s="84">
        <v>675.86</v>
      </c>
      <c r="F216" s="84"/>
      <c r="G216" s="131"/>
      <c r="H216" s="83"/>
      <c r="I216" s="83"/>
    </row>
    <row r="217" spans="1:11" ht="12.75" customHeight="1" x14ac:dyDescent="0.25">
      <c r="A217" s="200">
        <v>323</v>
      </c>
      <c r="B217" s="201"/>
      <c r="C217" s="202"/>
      <c r="D217" s="100" t="s">
        <v>118</v>
      </c>
      <c r="E217" s="129">
        <f>SUM(E218:E221)</f>
        <v>6924.42</v>
      </c>
      <c r="F217" s="129"/>
      <c r="G217" s="116"/>
      <c r="H217" s="129"/>
      <c r="I217" s="101"/>
    </row>
    <row r="218" spans="1:11" ht="12.75" customHeight="1" x14ac:dyDescent="0.25">
      <c r="A218" s="197">
        <v>3233</v>
      </c>
      <c r="B218" s="198"/>
      <c r="C218" s="199"/>
      <c r="D218" s="25" t="s">
        <v>123</v>
      </c>
      <c r="E218" s="84">
        <v>900.86</v>
      </c>
      <c r="F218" s="84"/>
      <c r="G218" s="131"/>
      <c r="H218" s="84"/>
      <c r="I218" s="83"/>
    </row>
    <row r="219" spans="1:11" ht="12.75" customHeight="1" x14ac:dyDescent="0.25">
      <c r="A219" s="197">
        <v>3235</v>
      </c>
      <c r="B219" s="198"/>
      <c r="C219" s="199"/>
      <c r="D219" s="25" t="s">
        <v>131</v>
      </c>
      <c r="E219" s="84">
        <v>2485.81</v>
      </c>
      <c r="F219" s="84"/>
      <c r="G219" s="131"/>
      <c r="H219" s="84"/>
      <c r="I219" s="83"/>
    </row>
    <row r="220" spans="1:11" ht="25.5" customHeight="1" x14ac:dyDescent="0.25">
      <c r="A220" s="197">
        <v>3237</v>
      </c>
      <c r="B220" s="198"/>
      <c r="C220" s="199"/>
      <c r="D220" s="25" t="s">
        <v>105</v>
      </c>
      <c r="E220" s="84">
        <v>3511.12</v>
      </c>
      <c r="F220" s="84"/>
      <c r="G220" s="131"/>
      <c r="H220" s="84"/>
      <c r="I220" s="83"/>
    </row>
    <row r="221" spans="1:11" ht="12.75" customHeight="1" x14ac:dyDescent="0.25">
      <c r="A221" s="197">
        <v>3239</v>
      </c>
      <c r="B221" s="198"/>
      <c r="C221" s="199"/>
      <c r="D221" s="25" t="s">
        <v>106</v>
      </c>
      <c r="E221" s="84">
        <v>26.63</v>
      </c>
      <c r="F221" s="84"/>
      <c r="G221" s="131"/>
      <c r="H221" s="84"/>
      <c r="I221" s="83"/>
    </row>
    <row r="222" spans="1:11" ht="12.75" customHeight="1" x14ac:dyDescent="0.25">
      <c r="A222" s="200">
        <v>329</v>
      </c>
      <c r="B222" s="201"/>
      <c r="C222" s="202"/>
      <c r="D222" s="100" t="s">
        <v>108</v>
      </c>
      <c r="E222" s="129">
        <f>E223</f>
        <v>1000.47</v>
      </c>
      <c r="F222" s="129"/>
      <c r="G222" s="116"/>
      <c r="H222" s="101"/>
      <c r="I222" s="101"/>
    </row>
    <row r="223" spans="1:11" ht="12.75" customHeight="1" x14ac:dyDescent="0.25">
      <c r="A223" s="197">
        <v>3293</v>
      </c>
      <c r="B223" s="198"/>
      <c r="C223" s="199"/>
      <c r="D223" s="25" t="s">
        <v>107</v>
      </c>
      <c r="E223" s="84">
        <v>1000.47</v>
      </c>
      <c r="F223" s="84"/>
      <c r="G223" s="131"/>
      <c r="H223" s="83"/>
      <c r="I223" s="83"/>
    </row>
    <row r="224" spans="1:11" ht="12.75" customHeight="1" x14ac:dyDescent="0.25">
      <c r="A224" s="70">
        <v>4</v>
      </c>
      <c r="B224" s="71"/>
      <c r="C224" s="72"/>
      <c r="D224" s="73" t="s">
        <v>11</v>
      </c>
      <c r="E224" s="126">
        <f>E225</f>
        <v>14931.32</v>
      </c>
      <c r="F224" s="125"/>
      <c r="G224" s="125"/>
      <c r="H224" s="74"/>
      <c r="I224" s="74"/>
    </row>
    <row r="225" spans="1:11" ht="12.75" customHeight="1" x14ac:dyDescent="0.25">
      <c r="A225" s="209">
        <v>42</v>
      </c>
      <c r="B225" s="210"/>
      <c r="C225" s="211"/>
      <c r="D225" s="25" t="s">
        <v>29</v>
      </c>
      <c r="E225" s="84">
        <f>E226</f>
        <v>14931.32</v>
      </c>
      <c r="F225" s="84"/>
      <c r="G225" s="131"/>
      <c r="H225" s="83"/>
      <c r="I225" s="83"/>
    </row>
    <row r="226" spans="1:11" ht="24.75" customHeight="1" x14ac:dyDescent="0.25">
      <c r="A226" s="109"/>
      <c r="B226" s="110">
        <v>426</v>
      </c>
      <c r="C226" s="111"/>
      <c r="D226" s="100" t="s">
        <v>170</v>
      </c>
      <c r="E226" s="129">
        <f>E227</f>
        <v>14931.32</v>
      </c>
      <c r="F226" s="129"/>
      <c r="G226" s="116"/>
      <c r="H226" s="101"/>
      <c r="I226" s="101"/>
    </row>
    <row r="227" spans="1:11" ht="12.75" customHeight="1" x14ac:dyDescent="0.25">
      <c r="A227" s="113"/>
      <c r="B227" s="114">
        <v>4262</v>
      </c>
      <c r="C227" s="88"/>
      <c r="D227" s="138" t="s">
        <v>149</v>
      </c>
      <c r="E227" s="84">
        <v>14931.32</v>
      </c>
      <c r="F227" s="84"/>
      <c r="G227" s="131"/>
      <c r="H227" s="83"/>
      <c r="I227" s="83"/>
    </row>
    <row r="228" spans="1:11" x14ac:dyDescent="0.25">
      <c r="A228" s="185" t="s">
        <v>93</v>
      </c>
      <c r="B228" s="186"/>
      <c r="C228" s="187"/>
      <c r="D228" s="60" t="s">
        <v>94</v>
      </c>
      <c r="E228" s="61">
        <f>E229+E258</f>
        <v>683845.55999999994</v>
      </c>
      <c r="F228" s="61">
        <f>F229+F258</f>
        <v>564000</v>
      </c>
      <c r="G228" s="61">
        <f t="shared" ref="G228:I228" si="13">G229+G258</f>
        <v>0</v>
      </c>
      <c r="H228" s="61">
        <f t="shared" si="13"/>
        <v>0</v>
      </c>
      <c r="I228" s="61">
        <f t="shared" si="13"/>
        <v>0</v>
      </c>
    </row>
    <row r="229" spans="1:11" x14ac:dyDescent="0.25">
      <c r="A229" s="188" t="s">
        <v>91</v>
      </c>
      <c r="B229" s="189"/>
      <c r="C229" s="190"/>
      <c r="D229" s="62" t="s">
        <v>92</v>
      </c>
      <c r="E229" s="136">
        <f>E230+E254</f>
        <v>655137.16999999993</v>
      </c>
      <c r="F229" s="136">
        <f>F230+F254</f>
        <v>564000</v>
      </c>
      <c r="G229" s="124"/>
      <c r="H229" s="79"/>
      <c r="I229" s="79"/>
    </row>
    <row r="230" spans="1:11" ht="28.5" customHeight="1" x14ac:dyDescent="0.25">
      <c r="A230" s="206">
        <v>3</v>
      </c>
      <c r="B230" s="207"/>
      <c r="C230" s="208"/>
      <c r="D230" s="73" t="s">
        <v>9</v>
      </c>
      <c r="E230" s="126">
        <f>E231+E236+E248</f>
        <v>374069.05</v>
      </c>
      <c r="F230" s="126">
        <f>F231+F236+F248</f>
        <v>564000</v>
      </c>
      <c r="G230" s="125"/>
      <c r="H230" s="74"/>
      <c r="I230" s="74"/>
    </row>
    <row r="231" spans="1:11" x14ac:dyDescent="0.25">
      <c r="A231" s="191">
        <v>31</v>
      </c>
      <c r="B231" s="192"/>
      <c r="C231" s="193"/>
      <c r="D231" s="68" t="s">
        <v>10</v>
      </c>
      <c r="E231" s="128">
        <f>E232+E234</f>
        <v>68834.97</v>
      </c>
      <c r="F231" s="128"/>
      <c r="G231" s="127"/>
      <c r="H231" s="69"/>
      <c r="I231" s="69"/>
    </row>
    <row r="232" spans="1:11" ht="24.75" customHeight="1" x14ac:dyDescent="0.25">
      <c r="A232" s="200">
        <v>311</v>
      </c>
      <c r="B232" s="201"/>
      <c r="C232" s="202"/>
      <c r="D232" s="100" t="s">
        <v>115</v>
      </c>
      <c r="E232" s="129">
        <f>E233</f>
        <v>59123.41</v>
      </c>
      <c r="F232" s="129"/>
      <c r="G232" s="116"/>
      <c r="H232" s="101"/>
      <c r="I232" s="101"/>
      <c r="K232" s="130"/>
    </row>
    <row r="233" spans="1:11" ht="12.75" customHeight="1" x14ac:dyDescent="0.25">
      <c r="A233" s="197">
        <v>3111</v>
      </c>
      <c r="B233" s="198"/>
      <c r="C233" s="199"/>
      <c r="D233" s="25" t="s">
        <v>98</v>
      </c>
      <c r="E233" s="84">
        <v>59123.41</v>
      </c>
      <c r="F233" s="84"/>
      <c r="G233" s="131"/>
      <c r="H233" s="83"/>
      <c r="I233" s="83"/>
      <c r="K233" s="130"/>
    </row>
    <row r="234" spans="1:11" ht="26.25" customHeight="1" x14ac:dyDescent="0.25">
      <c r="A234" s="203">
        <v>313</v>
      </c>
      <c r="B234" s="204"/>
      <c r="C234" s="205"/>
      <c r="D234" s="100" t="s">
        <v>116</v>
      </c>
      <c r="E234" s="129">
        <f>E235</f>
        <v>9711.56</v>
      </c>
      <c r="F234" s="129"/>
      <c r="G234" s="116"/>
      <c r="H234" s="101"/>
      <c r="I234" s="101"/>
      <c r="K234" s="130"/>
    </row>
    <row r="235" spans="1:11" ht="12.75" customHeight="1" x14ac:dyDescent="0.25">
      <c r="A235" s="197">
        <v>3132</v>
      </c>
      <c r="B235" s="198"/>
      <c r="C235" s="199"/>
      <c r="D235" s="25" t="s">
        <v>124</v>
      </c>
      <c r="E235" s="84">
        <v>9711.56</v>
      </c>
      <c r="F235" s="84"/>
      <c r="G235" s="131"/>
      <c r="H235" s="83"/>
      <c r="I235" s="83"/>
      <c r="K235" s="130"/>
    </row>
    <row r="236" spans="1:11" x14ac:dyDescent="0.25">
      <c r="A236" s="191">
        <v>32</v>
      </c>
      <c r="B236" s="192"/>
      <c r="C236" s="193"/>
      <c r="D236" s="68" t="s">
        <v>21</v>
      </c>
      <c r="E236" s="128">
        <f>E237+E240+E242+E252</f>
        <v>74350.899999999994</v>
      </c>
      <c r="F236" s="128"/>
      <c r="G236" s="127"/>
      <c r="H236" s="69"/>
      <c r="I236" s="69"/>
    </row>
    <row r="237" spans="1:11" ht="24.75" customHeight="1" x14ac:dyDescent="0.25">
      <c r="A237" s="200">
        <v>321</v>
      </c>
      <c r="B237" s="201"/>
      <c r="C237" s="202"/>
      <c r="D237" s="100" t="s">
        <v>117</v>
      </c>
      <c r="E237" s="129">
        <f>E238+E239</f>
        <v>8404.43</v>
      </c>
      <c r="F237" s="129"/>
      <c r="G237" s="116"/>
      <c r="H237" s="129"/>
      <c r="I237" s="101"/>
    </row>
    <row r="238" spans="1:11" ht="12.75" customHeight="1" x14ac:dyDescent="0.25">
      <c r="A238" s="197">
        <v>3211</v>
      </c>
      <c r="B238" s="198"/>
      <c r="C238" s="199"/>
      <c r="D238" s="25" t="s">
        <v>101</v>
      </c>
      <c r="E238" s="84">
        <v>8404.43</v>
      </c>
      <c r="F238" s="84"/>
      <c r="G238" s="131"/>
      <c r="H238" s="83"/>
      <c r="I238" s="83"/>
    </row>
    <row r="239" spans="1:11" ht="12.75" customHeight="1" x14ac:dyDescent="0.25">
      <c r="A239" s="197">
        <v>3212</v>
      </c>
      <c r="B239" s="198"/>
      <c r="C239" s="199"/>
      <c r="D239" s="25" t="s">
        <v>125</v>
      </c>
      <c r="E239" s="84"/>
      <c r="F239" s="84"/>
      <c r="G239" s="131"/>
      <c r="H239" s="83"/>
      <c r="I239" s="83"/>
    </row>
    <row r="240" spans="1:11" ht="25.5" customHeight="1" x14ac:dyDescent="0.25">
      <c r="A240" s="194">
        <v>322</v>
      </c>
      <c r="B240" s="195"/>
      <c r="C240" s="196"/>
      <c r="D240" s="102" t="s">
        <v>122</v>
      </c>
      <c r="E240" s="133">
        <f>E241</f>
        <v>3446.15</v>
      </c>
      <c r="F240" s="133"/>
      <c r="G240" s="132"/>
      <c r="H240" s="133"/>
      <c r="I240" s="94"/>
    </row>
    <row r="241" spans="1:9" ht="12.75" customHeight="1" x14ac:dyDescent="0.25">
      <c r="A241" s="197">
        <v>3221</v>
      </c>
      <c r="B241" s="198"/>
      <c r="C241" s="199"/>
      <c r="D241" s="25" t="s">
        <v>102</v>
      </c>
      <c r="E241" s="84">
        <v>3446.15</v>
      </c>
      <c r="F241" s="84"/>
      <c r="G241" s="131"/>
      <c r="H241" s="83"/>
      <c r="I241" s="83"/>
    </row>
    <row r="242" spans="1:9" ht="24.75" customHeight="1" x14ac:dyDescent="0.25">
      <c r="A242" s="200">
        <v>323</v>
      </c>
      <c r="B242" s="201"/>
      <c r="C242" s="202"/>
      <c r="D242" s="100" t="s">
        <v>118</v>
      </c>
      <c r="E242" s="129">
        <f>SUM(E243:E247)</f>
        <v>62500.319999999992</v>
      </c>
      <c r="F242" s="129"/>
      <c r="G242" s="116"/>
      <c r="H242" s="129"/>
      <c r="I242" s="101"/>
    </row>
    <row r="243" spans="1:9" ht="24.75" customHeight="1" x14ac:dyDescent="0.25">
      <c r="A243" s="106"/>
      <c r="B243" s="107">
        <v>3231</v>
      </c>
      <c r="C243" s="108"/>
      <c r="D243" s="25" t="s">
        <v>128</v>
      </c>
      <c r="E243" s="84">
        <v>6839.28</v>
      </c>
      <c r="F243" s="84"/>
      <c r="G243" s="131"/>
      <c r="H243" s="84"/>
      <c r="I243" s="83"/>
    </row>
    <row r="244" spans="1:9" ht="12.75" customHeight="1" x14ac:dyDescent="0.25">
      <c r="A244" s="197">
        <v>3233</v>
      </c>
      <c r="B244" s="198"/>
      <c r="C244" s="199"/>
      <c r="D244" s="25" t="s">
        <v>123</v>
      </c>
      <c r="E244" s="84">
        <v>16523.12</v>
      </c>
      <c r="F244" s="84"/>
      <c r="G244" s="131"/>
      <c r="H244" s="84"/>
      <c r="I244" s="83"/>
    </row>
    <row r="245" spans="1:9" ht="12.75" customHeight="1" x14ac:dyDescent="0.25">
      <c r="A245" s="197">
        <v>3235</v>
      </c>
      <c r="B245" s="198"/>
      <c r="C245" s="199"/>
      <c r="D245" s="25" t="s">
        <v>131</v>
      </c>
      <c r="E245" s="84"/>
      <c r="F245" s="84"/>
      <c r="G245" s="131"/>
      <c r="H245" s="84"/>
      <c r="I245" s="83"/>
    </row>
    <row r="246" spans="1:9" ht="12.75" customHeight="1" x14ac:dyDescent="0.25">
      <c r="A246" s="197">
        <v>3237</v>
      </c>
      <c r="B246" s="198"/>
      <c r="C246" s="199"/>
      <c r="D246" s="25" t="s">
        <v>105</v>
      </c>
      <c r="E246" s="84">
        <v>39137.919999999998</v>
      </c>
      <c r="F246" s="84"/>
      <c r="G246" s="131"/>
      <c r="H246" s="84"/>
      <c r="I246" s="83"/>
    </row>
    <row r="247" spans="1:9" ht="12.75" customHeight="1" x14ac:dyDescent="0.25">
      <c r="A247" s="197">
        <v>3239</v>
      </c>
      <c r="B247" s="198"/>
      <c r="C247" s="199"/>
      <c r="D247" s="25" t="s">
        <v>106</v>
      </c>
      <c r="E247" s="84"/>
      <c r="F247" s="84"/>
      <c r="G247" s="131"/>
      <c r="H247" s="84"/>
      <c r="I247" s="83"/>
    </row>
    <row r="248" spans="1:9" s="134" customFormat="1" ht="12.75" customHeight="1" x14ac:dyDescent="0.25">
      <c r="A248" s="75"/>
      <c r="B248" s="76">
        <v>36</v>
      </c>
      <c r="C248" s="77"/>
      <c r="D248" s="68" t="s">
        <v>167</v>
      </c>
      <c r="E248" s="128">
        <f>E249</f>
        <v>230883.18</v>
      </c>
      <c r="F248" s="128">
        <f>F249</f>
        <v>564000</v>
      </c>
      <c r="G248" s="127"/>
      <c r="H248" s="128"/>
      <c r="I248" s="69"/>
    </row>
    <row r="249" spans="1:9" s="95" customFormat="1" ht="12.75" customHeight="1" x14ac:dyDescent="0.25">
      <c r="A249" s="103"/>
      <c r="B249" s="104">
        <v>361</v>
      </c>
      <c r="C249" s="105"/>
      <c r="D249" s="100" t="s">
        <v>169</v>
      </c>
      <c r="E249" s="129">
        <f>E250+E251</f>
        <v>230883.18</v>
      </c>
      <c r="F249" s="129">
        <f>F250+F251</f>
        <v>564000</v>
      </c>
      <c r="G249" s="116"/>
      <c r="H249" s="129"/>
      <c r="I249" s="101"/>
    </row>
    <row r="250" spans="1:9" ht="12.75" customHeight="1" x14ac:dyDescent="0.25">
      <c r="A250" s="106"/>
      <c r="B250" s="107">
        <v>3611</v>
      </c>
      <c r="C250" s="108"/>
      <c r="D250" s="25" t="s">
        <v>148</v>
      </c>
      <c r="E250" s="84">
        <v>145214.28</v>
      </c>
      <c r="F250" s="84">
        <v>394000</v>
      </c>
      <c r="G250" s="131"/>
      <c r="H250" s="84"/>
      <c r="I250" s="83"/>
    </row>
    <row r="251" spans="1:9" ht="12.75" customHeight="1" x14ac:dyDescent="0.25">
      <c r="A251" s="106"/>
      <c r="B251" s="107">
        <v>3681</v>
      </c>
      <c r="C251" s="108"/>
      <c r="D251" s="25" t="s">
        <v>150</v>
      </c>
      <c r="E251" s="84">
        <v>85668.9</v>
      </c>
      <c r="F251" s="84">
        <v>170000</v>
      </c>
      <c r="G251" s="131"/>
      <c r="H251" s="84"/>
      <c r="I251" s="83"/>
    </row>
    <row r="252" spans="1:9" ht="24.75" customHeight="1" x14ac:dyDescent="0.25">
      <c r="A252" s="200">
        <v>329</v>
      </c>
      <c r="B252" s="201"/>
      <c r="C252" s="202"/>
      <c r="D252" s="100" t="s">
        <v>108</v>
      </c>
      <c r="E252" s="129">
        <f>E253</f>
        <v>0</v>
      </c>
      <c r="F252" s="129"/>
      <c r="G252" s="116"/>
      <c r="H252" s="101"/>
      <c r="I252" s="101"/>
    </row>
    <row r="253" spans="1:9" ht="12.75" customHeight="1" x14ac:dyDescent="0.25">
      <c r="A253" s="197">
        <v>3293</v>
      </c>
      <c r="B253" s="198"/>
      <c r="C253" s="199"/>
      <c r="D253" s="25" t="s">
        <v>107</v>
      </c>
      <c r="E253" s="84"/>
      <c r="F253" s="84"/>
      <c r="G253" s="131"/>
      <c r="H253" s="83"/>
      <c r="I253" s="83"/>
    </row>
    <row r="254" spans="1:9" ht="30" customHeight="1" x14ac:dyDescent="0.25">
      <c r="A254" s="70">
        <v>4</v>
      </c>
      <c r="B254" s="71"/>
      <c r="C254" s="72"/>
      <c r="D254" s="73" t="s">
        <v>11</v>
      </c>
      <c r="E254" s="126">
        <f>E255</f>
        <v>281068.12</v>
      </c>
      <c r="F254" s="125"/>
      <c r="G254" s="125"/>
      <c r="H254" s="74"/>
      <c r="I254" s="74"/>
    </row>
    <row r="255" spans="1:9" s="134" customFormat="1" ht="25.5" x14ac:dyDescent="0.25">
      <c r="A255" s="191">
        <v>41</v>
      </c>
      <c r="B255" s="192"/>
      <c r="C255" s="193"/>
      <c r="D255" s="68" t="s">
        <v>12</v>
      </c>
      <c r="E255" s="128">
        <f>E256</f>
        <v>281068.12</v>
      </c>
      <c r="F255" s="128"/>
      <c r="G255" s="127"/>
      <c r="H255" s="69"/>
      <c r="I255" s="69"/>
    </row>
    <row r="256" spans="1:9" s="95" customFormat="1" x14ac:dyDescent="0.25">
      <c r="A256" s="109"/>
      <c r="B256" s="110">
        <v>412</v>
      </c>
      <c r="C256" s="111"/>
      <c r="D256" s="100" t="s">
        <v>120</v>
      </c>
      <c r="E256" s="129">
        <f>E257</f>
        <v>281068.12</v>
      </c>
      <c r="F256" s="129"/>
      <c r="G256" s="116"/>
      <c r="H256" s="101"/>
      <c r="I256" s="101"/>
    </row>
    <row r="257" spans="1:11" x14ac:dyDescent="0.25">
      <c r="A257" s="113"/>
      <c r="B257" s="114">
        <v>4124</v>
      </c>
      <c r="C257" s="88"/>
      <c r="D257" s="138" t="s">
        <v>151</v>
      </c>
      <c r="E257" s="84">
        <v>281068.12</v>
      </c>
      <c r="F257" s="84"/>
      <c r="G257" s="131"/>
      <c r="H257" s="83"/>
      <c r="I257" s="83"/>
    </row>
    <row r="258" spans="1:11" x14ac:dyDescent="0.25">
      <c r="A258" s="188" t="s">
        <v>84</v>
      </c>
      <c r="B258" s="189"/>
      <c r="C258" s="190"/>
      <c r="D258" s="62" t="s">
        <v>85</v>
      </c>
      <c r="E258" s="136">
        <f>E259+E283</f>
        <v>28708.39</v>
      </c>
      <c r="F258" s="123"/>
      <c r="G258" s="124"/>
      <c r="H258" s="79"/>
      <c r="I258" s="79"/>
    </row>
    <row r="259" spans="1:11" ht="27.75" customHeight="1" x14ac:dyDescent="0.25">
      <c r="A259" s="206">
        <v>3</v>
      </c>
      <c r="B259" s="207"/>
      <c r="C259" s="208"/>
      <c r="D259" s="73" t="s">
        <v>9</v>
      </c>
      <c r="E259" s="126">
        <f>E260+E265+E277</f>
        <v>10248.57</v>
      </c>
      <c r="F259" s="126"/>
      <c r="G259" s="125"/>
      <c r="H259" s="74"/>
      <c r="I259" s="74"/>
    </row>
    <row r="260" spans="1:11" s="134" customFormat="1" ht="27.75" customHeight="1" x14ac:dyDescent="0.25">
      <c r="A260" s="191">
        <v>31</v>
      </c>
      <c r="B260" s="192"/>
      <c r="C260" s="193"/>
      <c r="D260" s="68" t="s">
        <v>10</v>
      </c>
      <c r="E260" s="128">
        <f>E261+E263</f>
        <v>5559.7000000000007</v>
      </c>
      <c r="F260" s="128"/>
      <c r="G260" s="127"/>
      <c r="H260" s="69"/>
      <c r="I260" s="69"/>
    </row>
    <row r="261" spans="1:11" ht="24.75" customHeight="1" x14ac:dyDescent="0.25">
      <c r="A261" s="200">
        <v>311</v>
      </c>
      <c r="B261" s="201"/>
      <c r="C261" s="202"/>
      <c r="D261" s="100" t="s">
        <v>115</v>
      </c>
      <c r="E261" s="129">
        <f>E262</f>
        <v>4772.2700000000004</v>
      </c>
      <c r="F261" s="129"/>
      <c r="G261" s="116"/>
      <c r="H261" s="101"/>
      <c r="I261" s="101"/>
      <c r="K261" s="130"/>
    </row>
    <row r="262" spans="1:11" ht="12.75" customHeight="1" x14ac:dyDescent="0.25">
      <c r="A262" s="197">
        <v>3111</v>
      </c>
      <c r="B262" s="198"/>
      <c r="C262" s="199"/>
      <c r="D262" s="25" t="s">
        <v>98</v>
      </c>
      <c r="E262" s="84">
        <v>4772.2700000000004</v>
      </c>
      <c r="F262" s="84"/>
      <c r="G262" s="131"/>
      <c r="H262" s="83"/>
      <c r="I262" s="83"/>
      <c r="K262" s="130"/>
    </row>
    <row r="263" spans="1:11" ht="12.75" customHeight="1" x14ac:dyDescent="0.25">
      <c r="A263" s="203">
        <v>313</v>
      </c>
      <c r="B263" s="204"/>
      <c r="C263" s="205"/>
      <c r="D263" s="100" t="s">
        <v>116</v>
      </c>
      <c r="E263" s="129">
        <f>E264</f>
        <v>787.43</v>
      </c>
      <c r="F263" s="129"/>
      <c r="G263" s="116"/>
      <c r="H263" s="101"/>
      <c r="I263" s="101"/>
      <c r="K263" s="130"/>
    </row>
    <row r="264" spans="1:11" ht="25.5" customHeight="1" x14ac:dyDescent="0.25">
      <c r="A264" s="197">
        <v>3132</v>
      </c>
      <c r="B264" s="198"/>
      <c r="C264" s="199"/>
      <c r="D264" s="25" t="s">
        <v>124</v>
      </c>
      <c r="E264" s="84">
        <v>787.43</v>
      </c>
      <c r="F264" s="84"/>
      <c r="G264" s="131"/>
      <c r="H264" s="83"/>
      <c r="I264" s="83"/>
      <c r="K264" s="130"/>
    </row>
    <row r="265" spans="1:11" ht="12.75" customHeight="1" x14ac:dyDescent="0.25">
      <c r="A265" s="191">
        <v>32</v>
      </c>
      <c r="B265" s="192"/>
      <c r="C265" s="193"/>
      <c r="D265" s="68" t="s">
        <v>21</v>
      </c>
      <c r="E265" s="128">
        <f>E266+E269+E271+E281</f>
        <v>4688.87</v>
      </c>
      <c r="F265" s="128"/>
      <c r="G265" s="127"/>
      <c r="H265" s="69"/>
      <c r="I265" s="69"/>
      <c r="K265" s="130"/>
    </row>
    <row r="266" spans="1:11" ht="26.25" customHeight="1" x14ac:dyDescent="0.25">
      <c r="A266" s="200">
        <v>321</v>
      </c>
      <c r="B266" s="201"/>
      <c r="C266" s="202"/>
      <c r="D266" s="100" t="s">
        <v>117</v>
      </c>
      <c r="E266" s="129">
        <f>E267+E268</f>
        <v>681.57</v>
      </c>
      <c r="F266" s="129"/>
      <c r="G266" s="116"/>
      <c r="H266" s="129"/>
      <c r="I266" s="101"/>
      <c r="K266" s="130"/>
    </row>
    <row r="267" spans="1:11" ht="12.75" customHeight="1" x14ac:dyDescent="0.25">
      <c r="A267" s="197">
        <v>3211</v>
      </c>
      <c r="B267" s="198"/>
      <c r="C267" s="199"/>
      <c r="D267" s="25" t="s">
        <v>101</v>
      </c>
      <c r="E267" s="84">
        <v>681.57</v>
      </c>
      <c r="F267" s="84"/>
      <c r="G267" s="131"/>
      <c r="H267" s="83"/>
      <c r="I267" s="83"/>
      <c r="K267" s="130"/>
    </row>
    <row r="268" spans="1:11" s="134" customFormat="1" ht="27.75" customHeight="1" x14ac:dyDescent="0.25">
      <c r="A268" s="197">
        <v>3212</v>
      </c>
      <c r="B268" s="198"/>
      <c r="C268" s="199"/>
      <c r="D268" s="25" t="s">
        <v>125</v>
      </c>
      <c r="E268" s="84"/>
      <c r="F268" s="84"/>
      <c r="G268" s="131"/>
      <c r="H268" s="83"/>
      <c r="I268" s="83"/>
    </row>
    <row r="269" spans="1:11" ht="24.75" customHeight="1" x14ac:dyDescent="0.25">
      <c r="A269" s="194">
        <v>322</v>
      </c>
      <c r="B269" s="195"/>
      <c r="C269" s="196"/>
      <c r="D269" s="102" t="s">
        <v>122</v>
      </c>
      <c r="E269" s="133">
        <f>E270</f>
        <v>314.45999999999998</v>
      </c>
      <c r="F269" s="133"/>
      <c r="G269" s="132"/>
      <c r="H269" s="133"/>
      <c r="I269" s="94"/>
    </row>
    <row r="270" spans="1:11" ht="12.75" customHeight="1" x14ac:dyDescent="0.25">
      <c r="A270" s="197">
        <v>3221</v>
      </c>
      <c r="B270" s="198"/>
      <c r="C270" s="199"/>
      <c r="D270" s="25" t="s">
        <v>102</v>
      </c>
      <c r="E270" s="84">
        <v>314.45999999999998</v>
      </c>
      <c r="F270" s="84"/>
      <c r="G270" s="131"/>
      <c r="H270" s="83"/>
      <c r="I270" s="83"/>
    </row>
    <row r="271" spans="1:11" ht="12.75" customHeight="1" x14ac:dyDescent="0.25">
      <c r="A271" s="200">
        <v>323</v>
      </c>
      <c r="B271" s="201"/>
      <c r="C271" s="202"/>
      <c r="D271" s="100" t="s">
        <v>118</v>
      </c>
      <c r="E271" s="129">
        <f>SUM(E272:E276)</f>
        <v>3692.84</v>
      </c>
      <c r="F271" s="129"/>
      <c r="G271" s="116"/>
      <c r="H271" s="129"/>
      <c r="I271" s="101"/>
    </row>
    <row r="272" spans="1:11" ht="12.75" customHeight="1" x14ac:dyDescent="0.25">
      <c r="A272" s="106"/>
      <c r="B272" s="107">
        <v>3231</v>
      </c>
      <c r="C272" s="108"/>
      <c r="D272" s="25" t="s">
        <v>128</v>
      </c>
      <c r="E272" s="84">
        <v>519.49</v>
      </c>
      <c r="F272" s="84"/>
      <c r="G272" s="131"/>
      <c r="H272" s="84"/>
      <c r="I272" s="83"/>
    </row>
    <row r="273" spans="1:9" ht="12.75" customHeight="1" x14ac:dyDescent="0.25">
      <c r="A273" s="197">
        <v>3233</v>
      </c>
      <c r="B273" s="198"/>
      <c r="C273" s="199"/>
      <c r="D273" s="25" t="s">
        <v>123</v>
      </c>
      <c r="E273" s="84"/>
      <c r="F273" s="84"/>
      <c r="G273" s="131"/>
      <c r="H273" s="84"/>
      <c r="I273" s="83"/>
    </row>
    <row r="274" spans="1:9" ht="25.5" customHeight="1" x14ac:dyDescent="0.25">
      <c r="A274" s="197">
        <v>3235</v>
      </c>
      <c r="B274" s="198"/>
      <c r="C274" s="199"/>
      <c r="D274" s="25" t="s">
        <v>131</v>
      </c>
      <c r="E274" s="84"/>
      <c r="F274" s="84"/>
      <c r="G274" s="131"/>
      <c r="H274" s="84"/>
      <c r="I274" s="83"/>
    </row>
    <row r="275" spans="1:9" ht="12.75" customHeight="1" x14ac:dyDescent="0.25">
      <c r="A275" s="197">
        <v>3237</v>
      </c>
      <c r="B275" s="198"/>
      <c r="C275" s="199"/>
      <c r="D275" s="25" t="s">
        <v>105</v>
      </c>
      <c r="E275" s="84">
        <v>3173.35</v>
      </c>
      <c r="F275" s="84"/>
      <c r="G275" s="131"/>
      <c r="H275" s="84"/>
      <c r="I275" s="83"/>
    </row>
    <row r="276" spans="1:9" ht="12.75" customHeight="1" x14ac:dyDescent="0.25">
      <c r="A276" s="197">
        <v>3239</v>
      </c>
      <c r="B276" s="198"/>
      <c r="C276" s="199"/>
      <c r="D276" s="25" t="s">
        <v>106</v>
      </c>
      <c r="E276" s="84"/>
      <c r="F276" s="129"/>
      <c r="G276" s="116"/>
      <c r="H276" s="101"/>
      <c r="I276" s="101"/>
    </row>
    <row r="277" spans="1:9" ht="12.75" customHeight="1" x14ac:dyDescent="0.25">
      <c r="A277" s="75"/>
      <c r="B277" s="76">
        <v>36</v>
      </c>
      <c r="C277" s="77"/>
      <c r="D277" s="68" t="s">
        <v>167</v>
      </c>
      <c r="E277" s="128">
        <f>E278</f>
        <v>0</v>
      </c>
      <c r="F277" s="84"/>
      <c r="G277" s="131"/>
      <c r="H277" s="83"/>
      <c r="I277" s="83"/>
    </row>
    <row r="278" spans="1:9" ht="12.75" customHeight="1" x14ac:dyDescent="0.25">
      <c r="A278" s="103"/>
      <c r="B278" s="104">
        <v>361</v>
      </c>
      <c r="C278" s="105"/>
      <c r="D278" s="100" t="s">
        <v>169</v>
      </c>
      <c r="E278" s="129">
        <f>E279+E280</f>
        <v>0</v>
      </c>
      <c r="F278" s="125"/>
      <c r="G278" s="125"/>
      <c r="H278" s="74"/>
      <c r="I278" s="74"/>
    </row>
    <row r="279" spans="1:9" ht="12.75" customHeight="1" x14ac:dyDescent="0.25">
      <c r="A279" s="106"/>
      <c r="B279" s="107">
        <v>3611</v>
      </c>
      <c r="C279" s="108"/>
      <c r="D279" s="25" t="s">
        <v>148</v>
      </c>
      <c r="E279" s="84"/>
      <c r="F279" s="84"/>
      <c r="G279" s="131"/>
      <c r="H279" s="83"/>
      <c r="I279" s="83"/>
    </row>
    <row r="280" spans="1:9" ht="12.75" customHeight="1" x14ac:dyDescent="0.25">
      <c r="A280" s="106"/>
      <c r="B280" s="107">
        <v>3681</v>
      </c>
      <c r="C280" s="108"/>
      <c r="D280" s="25" t="s">
        <v>150</v>
      </c>
      <c r="E280" s="84"/>
      <c r="F280" s="84"/>
      <c r="G280" s="131"/>
      <c r="H280" s="83"/>
      <c r="I280" s="83"/>
    </row>
    <row r="281" spans="1:9" ht="12.75" customHeight="1" x14ac:dyDescent="0.25">
      <c r="A281" s="200">
        <v>329</v>
      </c>
      <c r="B281" s="201"/>
      <c r="C281" s="202"/>
      <c r="D281" s="100" t="s">
        <v>108</v>
      </c>
      <c r="E281" s="129">
        <f>E282</f>
        <v>0</v>
      </c>
      <c r="F281" s="84"/>
      <c r="G281" s="131"/>
      <c r="H281" s="83"/>
      <c r="I281" s="83"/>
    </row>
    <row r="282" spans="1:9" ht="12.75" customHeight="1" x14ac:dyDescent="0.25">
      <c r="A282" s="197">
        <v>3293</v>
      </c>
      <c r="B282" s="198"/>
      <c r="C282" s="199"/>
      <c r="D282" s="25" t="s">
        <v>107</v>
      </c>
      <c r="E282" s="84"/>
      <c r="F282" s="84"/>
      <c r="G282" s="131"/>
      <c r="H282" s="83"/>
      <c r="I282" s="83"/>
    </row>
    <row r="283" spans="1:9" ht="12.75" customHeight="1" x14ac:dyDescent="0.25">
      <c r="A283" s="70">
        <v>4</v>
      </c>
      <c r="B283" s="71"/>
      <c r="C283" s="72"/>
      <c r="D283" s="73" t="s">
        <v>11</v>
      </c>
      <c r="E283" s="126">
        <f>E284</f>
        <v>18459.82</v>
      </c>
      <c r="F283" s="84"/>
      <c r="G283" s="131"/>
      <c r="H283" s="83"/>
      <c r="I283" s="83"/>
    </row>
    <row r="284" spans="1:9" ht="12.75" customHeight="1" x14ac:dyDescent="0.25">
      <c r="A284" s="191">
        <v>41</v>
      </c>
      <c r="B284" s="192"/>
      <c r="C284" s="193"/>
      <c r="D284" s="68" t="s">
        <v>12</v>
      </c>
      <c r="E284" s="128">
        <f>E285</f>
        <v>18459.82</v>
      </c>
      <c r="F284" s="84"/>
      <c r="G284" s="131"/>
      <c r="H284" s="83"/>
      <c r="I284" s="83"/>
    </row>
    <row r="285" spans="1:9" ht="12.75" customHeight="1" x14ac:dyDescent="0.25">
      <c r="A285" s="109"/>
      <c r="B285" s="110">
        <v>412</v>
      </c>
      <c r="C285" s="111"/>
      <c r="D285" s="100" t="s">
        <v>120</v>
      </c>
      <c r="E285" s="129">
        <f>E286</f>
        <v>18459.82</v>
      </c>
      <c r="F285" s="84"/>
      <c r="G285" s="131"/>
      <c r="H285" s="83"/>
      <c r="I285" s="83"/>
    </row>
    <row r="286" spans="1:9" ht="12.75" customHeight="1" x14ac:dyDescent="0.25">
      <c r="A286" s="113"/>
      <c r="B286" s="114">
        <v>4124</v>
      </c>
      <c r="C286" s="88"/>
      <c r="D286" s="138" t="s">
        <v>151</v>
      </c>
      <c r="E286" s="84">
        <v>18459.82</v>
      </c>
      <c r="F286" s="84"/>
      <c r="G286" s="131"/>
      <c r="H286" s="83"/>
      <c r="I286" s="83"/>
    </row>
    <row r="287" spans="1:9" ht="12.75" customHeight="1" x14ac:dyDescent="0.25">
      <c r="A287" s="80"/>
      <c r="B287" s="81"/>
      <c r="C287" s="82"/>
      <c r="D287" s="60" t="s">
        <v>95</v>
      </c>
      <c r="E287" s="61">
        <f>E288+E300+E308</f>
        <v>0</v>
      </c>
      <c r="F287" s="61">
        <f t="shared" ref="F287:I287" si="14">F288+F300+F308</f>
        <v>189295</v>
      </c>
      <c r="G287" s="61">
        <f>G288+G300+G308</f>
        <v>190000</v>
      </c>
      <c r="H287" s="61">
        <f>H288+H300+H308</f>
        <v>392000</v>
      </c>
      <c r="I287" s="61">
        <f t="shared" si="14"/>
        <v>402000</v>
      </c>
    </row>
    <row r="288" spans="1:9" ht="26.25" customHeight="1" x14ac:dyDescent="0.25">
      <c r="A288" s="188" t="s">
        <v>78</v>
      </c>
      <c r="B288" s="189"/>
      <c r="C288" s="190"/>
      <c r="D288" s="62" t="s">
        <v>79</v>
      </c>
      <c r="E288" s="63">
        <f>E289</f>
        <v>0</v>
      </c>
      <c r="F288" s="63">
        <f t="shared" ref="F288:I289" si="15">F289</f>
        <v>129295</v>
      </c>
      <c r="G288" s="63">
        <f t="shared" si="15"/>
        <v>148000</v>
      </c>
      <c r="H288" s="63">
        <f>H289</f>
        <v>350000</v>
      </c>
      <c r="I288" s="63">
        <f t="shared" si="15"/>
        <v>360000</v>
      </c>
    </row>
    <row r="289" spans="1:9" ht="12.75" customHeight="1" x14ac:dyDescent="0.25">
      <c r="A289" s="221">
        <v>3</v>
      </c>
      <c r="B289" s="222"/>
      <c r="C289" s="223"/>
      <c r="D289" s="25" t="s">
        <v>9</v>
      </c>
      <c r="E289" s="83">
        <f>E290</f>
        <v>0</v>
      </c>
      <c r="F289" s="83">
        <f t="shared" si="15"/>
        <v>129295</v>
      </c>
      <c r="G289" s="83">
        <f t="shared" si="15"/>
        <v>148000</v>
      </c>
      <c r="H289" s="83">
        <f>H290</f>
        <v>350000</v>
      </c>
      <c r="I289" s="83">
        <f>I290</f>
        <v>360000</v>
      </c>
    </row>
    <row r="290" spans="1:9" x14ac:dyDescent="0.25">
      <c r="A290" s="191">
        <v>32</v>
      </c>
      <c r="B290" s="192"/>
      <c r="C290" s="193"/>
      <c r="D290" s="68" t="s">
        <v>21</v>
      </c>
      <c r="E290" s="69">
        <f>E291+E293+E297</f>
        <v>0</v>
      </c>
      <c r="F290" s="69">
        <f>F291+F293+F297</f>
        <v>129295</v>
      </c>
      <c r="G290" s="69">
        <f>G291+G293+G297</f>
        <v>148000</v>
      </c>
      <c r="H290" s="69">
        <f>H291+H293+H297</f>
        <v>350000</v>
      </c>
      <c r="I290" s="69">
        <f>I291+I293+I297</f>
        <v>360000</v>
      </c>
    </row>
    <row r="291" spans="1:9" s="97" customFormat="1" ht="24.75" customHeight="1" x14ac:dyDescent="0.25">
      <c r="A291" s="96"/>
      <c r="B291" s="92">
        <v>322</v>
      </c>
      <c r="C291" s="93"/>
      <c r="D291" s="117" t="s">
        <v>122</v>
      </c>
      <c r="E291" s="94">
        <f>E292</f>
        <v>0</v>
      </c>
      <c r="F291" s="94">
        <f t="shared" ref="F291:I291" si="16">F292</f>
        <v>0</v>
      </c>
      <c r="G291" s="94">
        <f t="shared" si="16"/>
        <v>0</v>
      </c>
      <c r="H291" s="94">
        <f t="shared" si="16"/>
        <v>40000</v>
      </c>
      <c r="I291" s="94">
        <f t="shared" si="16"/>
        <v>40000</v>
      </c>
    </row>
    <row r="292" spans="1:9" s="98" customFormat="1" ht="12.75" customHeight="1" x14ac:dyDescent="0.25">
      <c r="A292" s="99"/>
      <c r="B292" s="86">
        <v>3221</v>
      </c>
      <c r="C292" s="90"/>
      <c r="D292" s="119" t="s">
        <v>102</v>
      </c>
      <c r="E292" s="91"/>
      <c r="F292" s="91"/>
      <c r="G292" s="91"/>
      <c r="H292" s="91">
        <v>40000</v>
      </c>
      <c r="I292" s="91">
        <v>40000</v>
      </c>
    </row>
    <row r="293" spans="1:9" s="97" customFormat="1" ht="12.75" customHeight="1" x14ac:dyDescent="0.25">
      <c r="A293" s="96"/>
      <c r="B293" s="92">
        <v>323</v>
      </c>
      <c r="C293" s="93"/>
      <c r="D293" s="118" t="s">
        <v>118</v>
      </c>
      <c r="E293" s="94">
        <f>E294+E296</f>
        <v>0</v>
      </c>
      <c r="F293" s="94">
        <f>F294+F296+F295</f>
        <v>129295</v>
      </c>
      <c r="G293" s="94">
        <f>G294+G296+G295</f>
        <v>108000</v>
      </c>
      <c r="H293" s="94">
        <f>H294+H296+H295</f>
        <v>215000</v>
      </c>
      <c r="I293" s="94">
        <f>I294+I296+I295</f>
        <v>225000</v>
      </c>
    </row>
    <row r="294" spans="1:9" ht="12.75" customHeight="1" x14ac:dyDescent="0.25">
      <c r="A294" s="139"/>
      <c r="B294" s="140">
        <v>3233</v>
      </c>
      <c r="C294" s="141"/>
      <c r="D294" s="89" t="s">
        <v>103</v>
      </c>
      <c r="E294" s="142"/>
      <c r="F294" s="142">
        <v>12000</v>
      </c>
      <c r="G294" s="142"/>
      <c r="H294" s="142">
        <v>50000</v>
      </c>
      <c r="I294" s="142">
        <v>50000</v>
      </c>
    </row>
    <row r="295" spans="1:9" ht="12.75" customHeight="1" x14ac:dyDescent="0.25">
      <c r="A295" s="139"/>
      <c r="B295" s="140">
        <v>3235</v>
      </c>
      <c r="C295" s="141"/>
      <c r="D295" s="89" t="s">
        <v>131</v>
      </c>
      <c r="E295" s="142"/>
      <c r="F295" s="142">
        <v>49295</v>
      </c>
      <c r="G295" s="142">
        <v>40000</v>
      </c>
      <c r="H295" s="142">
        <v>60000</v>
      </c>
      <c r="I295" s="142">
        <v>60000</v>
      </c>
    </row>
    <row r="296" spans="1:9" ht="12.75" customHeight="1" x14ac:dyDescent="0.25">
      <c r="A296" s="139"/>
      <c r="B296" s="140">
        <v>3237</v>
      </c>
      <c r="C296" s="141"/>
      <c r="D296" s="89" t="s">
        <v>111</v>
      </c>
      <c r="E296" s="142"/>
      <c r="F296" s="142">
        <v>68000</v>
      </c>
      <c r="G296" s="142">
        <v>68000</v>
      </c>
      <c r="H296" s="142">
        <v>105000</v>
      </c>
      <c r="I296" s="142">
        <v>115000</v>
      </c>
    </row>
    <row r="297" spans="1:9" s="97" customFormat="1" ht="25.5" customHeight="1" x14ac:dyDescent="0.25">
      <c r="A297" s="96"/>
      <c r="B297" s="92">
        <v>329</v>
      </c>
      <c r="C297" s="93"/>
      <c r="D297" s="118" t="s">
        <v>108</v>
      </c>
      <c r="E297" s="94">
        <f>E298+E299</f>
        <v>0</v>
      </c>
      <c r="F297" s="94">
        <f t="shared" ref="F297:I297" si="17">F298+F299</f>
        <v>0</v>
      </c>
      <c r="G297" s="94">
        <f t="shared" si="17"/>
        <v>40000</v>
      </c>
      <c r="H297" s="94">
        <f t="shared" si="17"/>
        <v>95000</v>
      </c>
      <c r="I297" s="94">
        <f t="shared" si="17"/>
        <v>95000</v>
      </c>
    </row>
    <row r="298" spans="1:9" ht="12.75" customHeight="1" x14ac:dyDescent="0.25">
      <c r="A298" s="66"/>
      <c r="B298" s="86">
        <v>3293</v>
      </c>
      <c r="C298" s="67"/>
      <c r="D298" s="87" t="s">
        <v>112</v>
      </c>
      <c r="E298" s="91"/>
      <c r="F298" s="91"/>
      <c r="G298" s="91">
        <v>5000</v>
      </c>
      <c r="H298" s="91">
        <v>15000</v>
      </c>
      <c r="I298" s="91">
        <v>15000</v>
      </c>
    </row>
    <row r="299" spans="1:9" ht="12.75" customHeight="1" x14ac:dyDescent="0.25">
      <c r="A299" s="66"/>
      <c r="B299" s="86">
        <v>3299</v>
      </c>
      <c r="C299" s="67"/>
      <c r="D299" s="87" t="s">
        <v>113</v>
      </c>
      <c r="E299" s="91"/>
      <c r="F299" s="91"/>
      <c r="G299" s="91">
        <v>35000</v>
      </c>
      <c r="H299" s="91">
        <v>80000</v>
      </c>
      <c r="I299" s="91">
        <v>80000</v>
      </c>
    </row>
    <row r="300" spans="1:9" ht="12.75" customHeight="1" x14ac:dyDescent="0.25">
      <c r="A300" s="188" t="s">
        <v>82</v>
      </c>
      <c r="B300" s="189"/>
      <c r="C300" s="190"/>
      <c r="D300" s="62" t="s">
        <v>83</v>
      </c>
      <c r="E300" s="63">
        <f>E301</f>
        <v>0</v>
      </c>
      <c r="F300" s="63">
        <f t="shared" ref="F300:I303" si="18">F301</f>
        <v>60000</v>
      </c>
      <c r="G300" s="63">
        <f t="shared" si="18"/>
        <v>20000</v>
      </c>
      <c r="H300" s="63">
        <f t="shared" si="18"/>
        <v>20000</v>
      </c>
      <c r="I300" s="63">
        <f t="shared" si="18"/>
        <v>20000</v>
      </c>
    </row>
    <row r="301" spans="1:9" ht="12.75" customHeight="1" x14ac:dyDescent="0.25">
      <c r="A301" s="221">
        <v>3</v>
      </c>
      <c r="B301" s="222"/>
      <c r="C301" s="223"/>
      <c r="D301" s="25" t="s">
        <v>9</v>
      </c>
      <c r="E301" s="83">
        <f>E302</f>
        <v>0</v>
      </c>
      <c r="F301" s="83">
        <f t="shared" si="18"/>
        <v>60000</v>
      </c>
      <c r="G301" s="83">
        <f t="shared" si="18"/>
        <v>20000</v>
      </c>
      <c r="H301" s="83">
        <f t="shared" si="18"/>
        <v>20000</v>
      </c>
      <c r="I301" s="83">
        <f t="shared" si="18"/>
        <v>20000</v>
      </c>
    </row>
    <row r="302" spans="1:9" ht="12.75" customHeight="1" x14ac:dyDescent="0.25">
      <c r="A302" s="191">
        <v>32</v>
      </c>
      <c r="B302" s="192"/>
      <c r="C302" s="193"/>
      <c r="D302" s="68" t="s">
        <v>21</v>
      </c>
      <c r="E302" s="69">
        <f>E303</f>
        <v>0</v>
      </c>
      <c r="F302" s="69">
        <f>F303+F305</f>
        <v>60000</v>
      </c>
      <c r="G302" s="69">
        <f t="shared" ref="G302:I302" si="19">G303+G305</f>
        <v>20000</v>
      </c>
      <c r="H302" s="69">
        <f t="shared" si="19"/>
        <v>20000</v>
      </c>
      <c r="I302" s="69">
        <f t="shared" si="19"/>
        <v>20000</v>
      </c>
    </row>
    <row r="303" spans="1:9" s="97" customFormat="1" ht="24.75" customHeight="1" x14ac:dyDescent="0.25">
      <c r="A303" s="96"/>
      <c r="B303" s="92">
        <v>322</v>
      </c>
      <c r="C303" s="93"/>
      <c r="D303" s="117" t="s">
        <v>122</v>
      </c>
      <c r="E303" s="94">
        <f>E304</f>
        <v>0</v>
      </c>
      <c r="F303" s="94">
        <f t="shared" si="18"/>
        <v>20000</v>
      </c>
      <c r="G303" s="94">
        <f t="shared" si="18"/>
        <v>20000</v>
      </c>
      <c r="H303" s="94">
        <f t="shared" si="18"/>
        <v>20000</v>
      </c>
      <c r="I303" s="94">
        <f t="shared" si="18"/>
        <v>20000</v>
      </c>
    </row>
    <row r="304" spans="1:9" ht="12.75" customHeight="1" x14ac:dyDescent="0.25">
      <c r="A304" s="139"/>
      <c r="B304" s="140">
        <v>3221</v>
      </c>
      <c r="C304" s="141"/>
      <c r="D304" s="89" t="s">
        <v>102</v>
      </c>
      <c r="E304" s="142"/>
      <c r="F304" s="142">
        <v>20000</v>
      </c>
      <c r="G304" s="142">
        <v>20000</v>
      </c>
      <c r="H304" s="142">
        <v>20000</v>
      </c>
      <c r="I304" s="142">
        <v>20000</v>
      </c>
    </row>
    <row r="305" spans="1:9" s="97" customFormat="1" ht="25.5" customHeight="1" x14ac:dyDescent="0.25">
      <c r="A305" s="96"/>
      <c r="B305" s="92">
        <v>329</v>
      </c>
      <c r="C305" s="93"/>
      <c r="D305" s="118" t="s">
        <v>108</v>
      </c>
      <c r="E305" s="94">
        <f>E306+E308</f>
        <v>0</v>
      </c>
      <c r="F305" s="94">
        <f>F306+F307</f>
        <v>40000</v>
      </c>
      <c r="G305" s="94"/>
      <c r="H305" s="94"/>
      <c r="I305" s="94"/>
    </row>
    <row r="306" spans="1:9" ht="12.75" customHeight="1" x14ac:dyDescent="0.25">
      <c r="A306" s="139"/>
      <c r="B306" s="140">
        <v>3293</v>
      </c>
      <c r="C306" s="141"/>
      <c r="D306" s="89" t="s">
        <v>112</v>
      </c>
      <c r="E306" s="142"/>
      <c r="F306" s="142">
        <v>5000</v>
      </c>
      <c r="G306" s="142"/>
      <c r="H306" s="142"/>
      <c r="I306" s="142"/>
    </row>
    <row r="307" spans="1:9" ht="12.75" customHeight="1" x14ac:dyDescent="0.25">
      <c r="A307" s="139"/>
      <c r="B307" s="140">
        <v>3299</v>
      </c>
      <c r="C307" s="141"/>
      <c r="D307" s="143" t="s">
        <v>108</v>
      </c>
      <c r="E307" s="142"/>
      <c r="F307" s="142">
        <v>35000</v>
      </c>
      <c r="G307" s="142"/>
      <c r="H307" s="142"/>
      <c r="I307" s="142"/>
    </row>
    <row r="308" spans="1:9" ht="12.75" customHeight="1" x14ac:dyDescent="0.25">
      <c r="A308" s="188" t="s">
        <v>87</v>
      </c>
      <c r="B308" s="189"/>
      <c r="C308" s="190"/>
      <c r="D308" s="62" t="s">
        <v>88</v>
      </c>
      <c r="E308" s="63">
        <f>E309</f>
        <v>0</v>
      </c>
      <c r="F308" s="63">
        <f t="shared" ref="E308:I311" si="20">F309</f>
        <v>0</v>
      </c>
      <c r="G308" s="63">
        <f t="shared" si="20"/>
        <v>22000</v>
      </c>
      <c r="H308" s="63">
        <f t="shared" si="20"/>
        <v>22000</v>
      </c>
      <c r="I308" s="63">
        <f t="shared" si="20"/>
        <v>22000</v>
      </c>
    </row>
    <row r="309" spans="1:9" ht="12.75" customHeight="1" x14ac:dyDescent="0.25">
      <c r="A309" s="221">
        <v>3</v>
      </c>
      <c r="B309" s="222"/>
      <c r="C309" s="223"/>
      <c r="D309" s="25" t="s">
        <v>9</v>
      </c>
      <c r="E309" s="83">
        <f t="shared" si="20"/>
        <v>0</v>
      </c>
      <c r="F309" s="83">
        <f t="shared" si="20"/>
        <v>0</v>
      </c>
      <c r="G309" s="83">
        <f t="shared" si="20"/>
        <v>22000</v>
      </c>
      <c r="H309" s="83">
        <f t="shared" si="20"/>
        <v>22000</v>
      </c>
      <c r="I309" s="83">
        <f t="shared" si="20"/>
        <v>22000</v>
      </c>
    </row>
    <row r="310" spans="1:9" ht="12.75" customHeight="1" x14ac:dyDescent="0.25">
      <c r="A310" s="191">
        <v>32</v>
      </c>
      <c r="B310" s="192"/>
      <c r="C310" s="193"/>
      <c r="D310" s="68" t="s">
        <v>21</v>
      </c>
      <c r="E310" s="69">
        <f>E311</f>
        <v>0</v>
      </c>
      <c r="F310" s="69">
        <f t="shared" si="20"/>
        <v>0</v>
      </c>
      <c r="G310" s="69">
        <f t="shared" si="20"/>
        <v>22000</v>
      </c>
      <c r="H310" s="69">
        <f t="shared" si="20"/>
        <v>22000</v>
      </c>
      <c r="I310" s="69">
        <f t="shared" si="20"/>
        <v>22000</v>
      </c>
    </row>
    <row r="311" spans="1:9" s="97" customFormat="1" ht="12.75" customHeight="1" x14ac:dyDescent="0.25">
      <c r="A311" s="96"/>
      <c r="B311" s="92">
        <v>323</v>
      </c>
      <c r="C311" s="93"/>
      <c r="D311" s="117" t="s">
        <v>118</v>
      </c>
      <c r="E311" s="94">
        <f>E312</f>
        <v>0</v>
      </c>
      <c r="F311" s="94">
        <f t="shared" si="20"/>
        <v>0</v>
      </c>
      <c r="G311" s="94">
        <f t="shared" si="20"/>
        <v>22000</v>
      </c>
      <c r="H311" s="94">
        <f t="shared" si="20"/>
        <v>22000</v>
      </c>
      <c r="I311" s="94">
        <f t="shared" si="20"/>
        <v>22000</v>
      </c>
    </row>
    <row r="312" spans="1:9" s="98" customFormat="1" ht="12.75" customHeight="1" x14ac:dyDescent="0.25">
      <c r="A312" s="99"/>
      <c r="B312" s="86">
        <v>3233</v>
      </c>
      <c r="C312" s="90"/>
      <c r="D312" s="119" t="s">
        <v>103</v>
      </c>
      <c r="E312" s="91"/>
      <c r="F312" s="91"/>
      <c r="G312" s="91">
        <v>22000</v>
      </c>
      <c r="H312" s="91">
        <v>22000</v>
      </c>
      <c r="I312" s="91">
        <v>22000</v>
      </c>
    </row>
    <row r="313" spans="1:9" ht="12.75" customHeight="1" x14ac:dyDescent="0.25"/>
    <row r="314" spans="1:9" ht="12.75" customHeight="1" x14ac:dyDescent="0.25"/>
    <row r="315" spans="1:9" ht="24.75" customHeight="1" x14ac:dyDescent="0.25"/>
    <row r="316" spans="1:9" ht="12.75" customHeight="1" x14ac:dyDescent="0.25"/>
    <row r="317" spans="1:9" ht="12.75" customHeight="1" x14ac:dyDescent="0.25"/>
    <row r="318" spans="1:9" ht="12.75" customHeight="1" x14ac:dyDescent="0.25"/>
    <row r="319" spans="1:9" ht="12.75" customHeight="1" x14ac:dyDescent="0.25"/>
    <row r="320" spans="1:9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26.25" customHeight="1" x14ac:dyDescent="0.25"/>
    <row r="326" ht="12.75" customHeight="1" x14ac:dyDescent="0.25"/>
    <row r="327" ht="24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26.25" customHeight="1" x14ac:dyDescent="0.25"/>
    <row r="334" ht="30" customHeight="1" x14ac:dyDescent="0.25"/>
  </sheetData>
  <mergeCells count="239">
    <mergeCell ref="A290:C290"/>
    <mergeCell ref="A300:C300"/>
    <mergeCell ref="A301:C301"/>
    <mergeCell ref="A302:C302"/>
    <mergeCell ref="A309:C309"/>
    <mergeCell ref="A239:C239"/>
    <mergeCell ref="A263:C263"/>
    <mergeCell ref="A264:C264"/>
    <mergeCell ref="A265:C265"/>
    <mergeCell ref="A266:C266"/>
    <mergeCell ref="A268:C268"/>
    <mergeCell ref="A270:C270"/>
    <mergeCell ref="A271:C271"/>
    <mergeCell ref="A238:C238"/>
    <mergeCell ref="A241:C241"/>
    <mergeCell ref="A242:C242"/>
    <mergeCell ref="A289:C289"/>
    <mergeCell ref="A244:C244"/>
    <mergeCell ref="A246:C246"/>
    <mergeCell ref="A247:C247"/>
    <mergeCell ref="A252:C252"/>
    <mergeCell ref="A253:C253"/>
    <mergeCell ref="A255:C255"/>
    <mergeCell ref="A258:C258"/>
    <mergeCell ref="A259:C259"/>
    <mergeCell ref="A260:C260"/>
    <mergeCell ref="A261:C261"/>
    <mergeCell ref="A267:C267"/>
    <mergeCell ref="A144:C144"/>
    <mergeCell ref="A145:C145"/>
    <mergeCell ref="A146:C146"/>
    <mergeCell ref="A147:C147"/>
    <mergeCell ref="A82:C82"/>
    <mergeCell ref="A86:C86"/>
    <mergeCell ref="A87:C87"/>
    <mergeCell ref="A91:C91"/>
    <mergeCell ref="A92:C92"/>
    <mergeCell ref="A89:C89"/>
    <mergeCell ref="A90:C90"/>
    <mergeCell ref="A94:C94"/>
    <mergeCell ref="A95:C95"/>
    <mergeCell ref="A96:C96"/>
    <mergeCell ref="A97:C97"/>
    <mergeCell ref="A93:C93"/>
    <mergeCell ref="A98:C98"/>
    <mergeCell ref="A99:C99"/>
    <mergeCell ref="A100:C100"/>
    <mergeCell ref="A101:C101"/>
    <mergeCell ref="A102:C102"/>
    <mergeCell ref="A104:C104"/>
    <mergeCell ref="A105:C105"/>
    <mergeCell ref="A106:C106"/>
    <mergeCell ref="A45:C45"/>
    <mergeCell ref="A46:C46"/>
    <mergeCell ref="A47:C47"/>
    <mergeCell ref="A55:C55"/>
    <mergeCell ref="A56:C56"/>
    <mergeCell ref="A39:C39"/>
    <mergeCell ref="A40:C40"/>
    <mergeCell ref="A41:C41"/>
    <mergeCell ref="A43:C43"/>
    <mergeCell ref="A44:C44"/>
    <mergeCell ref="A11:C11"/>
    <mergeCell ref="A12:C12"/>
    <mergeCell ref="A13:C13"/>
    <mergeCell ref="A14:C14"/>
    <mergeCell ref="A15:C15"/>
    <mergeCell ref="A16:C16"/>
    <mergeCell ref="A17:C17"/>
    <mergeCell ref="A19:C19"/>
    <mergeCell ref="A20:C20"/>
    <mergeCell ref="A58:C58"/>
    <mergeCell ref="A66:C66"/>
    <mergeCell ref="A75:C75"/>
    <mergeCell ref="A57:C57"/>
    <mergeCell ref="A59:C59"/>
    <mergeCell ref="A60:C60"/>
    <mergeCell ref="A61:C61"/>
    <mergeCell ref="A62:C62"/>
    <mergeCell ref="A63:C63"/>
    <mergeCell ref="A64:C64"/>
    <mergeCell ref="A69:C69"/>
    <mergeCell ref="A70:C70"/>
    <mergeCell ref="A34:C34"/>
    <mergeCell ref="A35:C35"/>
    <mergeCell ref="A36:C36"/>
    <mergeCell ref="A37:C37"/>
    <mergeCell ref="A38:C38"/>
    <mergeCell ref="A21:C21"/>
    <mergeCell ref="A22:C22"/>
    <mergeCell ref="A23:C23"/>
    <mergeCell ref="A24:C24"/>
    <mergeCell ref="A26:C26"/>
    <mergeCell ref="A27:C27"/>
    <mergeCell ref="A6:C6"/>
    <mergeCell ref="A7:C7"/>
    <mergeCell ref="A1:I1"/>
    <mergeCell ref="A3:I3"/>
    <mergeCell ref="A5:C5"/>
    <mergeCell ref="A83:C83"/>
    <mergeCell ref="A84:C84"/>
    <mergeCell ref="A85:C85"/>
    <mergeCell ref="A88:C88"/>
    <mergeCell ref="A76:C76"/>
    <mergeCell ref="A77:C77"/>
    <mergeCell ref="A78:C78"/>
    <mergeCell ref="A68:C68"/>
    <mergeCell ref="A8:C8"/>
    <mergeCell ref="A9:C9"/>
    <mergeCell ref="A18:C18"/>
    <mergeCell ref="A10:C10"/>
    <mergeCell ref="A67:C67"/>
    <mergeCell ref="A28:C28"/>
    <mergeCell ref="A29:C29"/>
    <mergeCell ref="A30:C30"/>
    <mergeCell ref="A31:C31"/>
    <mergeCell ref="A32:C32"/>
    <mergeCell ref="A33:C33"/>
    <mergeCell ref="A108:C108"/>
    <mergeCell ref="A109:C109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8:C128"/>
    <mergeCell ref="A130:C130"/>
    <mergeCell ref="A131:C131"/>
    <mergeCell ref="A127:C127"/>
    <mergeCell ref="A129:C129"/>
    <mergeCell ref="A141:C141"/>
    <mergeCell ref="A142:C142"/>
    <mergeCell ref="A143:C143"/>
    <mergeCell ref="A140:C140"/>
    <mergeCell ref="A152:C152"/>
    <mergeCell ref="A153:C153"/>
    <mergeCell ref="A148:C148"/>
    <mergeCell ref="A149:C149"/>
    <mergeCell ref="A150:C150"/>
    <mergeCell ref="A151:C151"/>
    <mergeCell ref="A154:C154"/>
    <mergeCell ref="A157:C157"/>
    <mergeCell ref="A158:C158"/>
    <mergeCell ref="A184:C184"/>
    <mergeCell ref="A185:C185"/>
    <mergeCell ref="A186:C186"/>
    <mergeCell ref="A187:C187"/>
    <mergeCell ref="A196:C196"/>
    <mergeCell ref="A189:C189"/>
    <mergeCell ref="A190:C190"/>
    <mergeCell ref="A191:C191"/>
    <mergeCell ref="A192:C192"/>
    <mergeCell ref="A193:C193"/>
    <mergeCell ref="A194:C194"/>
    <mergeCell ref="A195:C195"/>
    <mergeCell ref="A159:C159"/>
    <mergeCell ref="A163:C163"/>
    <mergeCell ref="A155:C155"/>
    <mergeCell ref="A156:C156"/>
    <mergeCell ref="A160:C160"/>
    <mergeCell ref="A161:C161"/>
    <mergeCell ref="A162:C162"/>
    <mergeCell ref="A164:C164"/>
    <mergeCell ref="A165:C165"/>
    <mergeCell ref="A223:C223"/>
    <mergeCell ref="A225:C225"/>
    <mergeCell ref="A166:C166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9:C179"/>
    <mergeCell ref="A180:C180"/>
    <mergeCell ref="A181:C181"/>
    <mergeCell ref="A182:C182"/>
    <mergeCell ref="A183:C183"/>
    <mergeCell ref="A216:C216"/>
    <mergeCell ref="A218:C218"/>
    <mergeCell ref="A219:C219"/>
    <mergeCell ref="A220:C220"/>
    <mergeCell ref="A211:C211"/>
    <mergeCell ref="A212:C212"/>
    <mergeCell ref="A213:C213"/>
    <mergeCell ref="A188:C188"/>
    <mergeCell ref="A197:C197"/>
    <mergeCell ref="A198:C198"/>
    <mergeCell ref="A199:C199"/>
    <mergeCell ref="A217:C217"/>
    <mergeCell ref="A221:C221"/>
    <mergeCell ref="A222:C222"/>
    <mergeCell ref="A215:C215"/>
    <mergeCell ref="A201:C201"/>
    <mergeCell ref="A206:C206"/>
    <mergeCell ref="A207:C207"/>
    <mergeCell ref="A210:C210"/>
    <mergeCell ref="A214:C214"/>
    <mergeCell ref="A204:C204"/>
    <mergeCell ref="A205:C205"/>
    <mergeCell ref="A208:C208"/>
    <mergeCell ref="A209:C209"/>
    <mergeCell ref="A228:C228"/>
    <mergeCell ref="A308:C308"/>
    <mergeCell ref="A310:C310"/>
    <mergeCell ref="A240:C240"/>
    <mergeCell ref="A245:C245"/>
    <mergeCell ref="A281:C281"/>
    <mergeCell ref="A282:C282"/>
    <mergeCell ref="A284:C284"/>
    <mergeCell ref="A269:C269"/>
    <mergeCell ref="A273:C273"/>
    <mergeCell ref="A275:C275"/>
    <mergeCell ref="A276:C276"/>
    <mergeCell ref="A229:C229"/>
    <mergeCell ref="A232:C232"/>
    <mergeCell ref="A233:C233"/>
    <mergeCell ref="A234:C234"/>
    <mergeCell ref="A236:C236"/>
    <mergeCell ref="A262:C262"/>
    <mergeCell ref="A274:C274"/>
    <mergeCell ref="A230:C230"/>
    <mergeCell ref="A231:C231"/>
    <mergeCell ref="A235:C235"/>
    <mergeCell ref="A288:C288"/>
    <mergeCell ref="A237:C237"/>
  </mergeCells>
  <pageMargins left="0.7" right="0.7" top="0.75" bottom="0.75" header="0.3" footer="0.3"/>
  <pageSetup paperSize="8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E8C81C04AFC24BB64507E823DB4BB6" ma:contentTypeVersion="3" ma:contentTypeDescription="Stvaranje novog dokumenta." ma:contentTypeScope="" ma:versionID="8e145f33353892754de97749a0691fd2">
  <xsd:schema xmlns:xsd="http://www.w3.org/2001/XMLSchema" xmlns:xs="http://www.w3.org/2001/XMLSchema" xmlns:p="http://schemas.microsoft.com/office/2006/metadata/properties" xmlns:ns3="fb20884a-7575-46d9-a85a-45ae576debc2" targetNamespace="http://schemas.microsoft.com/office/2006/metadata/properties" ma:root="true" ma:fieldsID="9078ab1f6b684380d428c924673c040e" ns3:_="">
    <xsd:import namespace="fb20884a-7575-46d9-a85a-45ae576deb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0884a-7575-46d9-a85a-45ae576de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4B1BCB-8CC6-429B-A6F6-4AB7F6CC8BA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fb20884a-7575-46d9-a85a-45ae576debc2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4C3DE3-DE42-421C-932F-991026DEC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DF6DC-05A3-4869-8775-A6A3BEC1F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0884a-7575-46d9-a85a-45ae576de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DIO'!Podrucje_ispisa</vt:lpstr>
      <vt:lpstr>'Prihodi i rashodi po izvorima'!Podrucje_ispisa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 Goreta</cp:lastModifiedBy>
  <cp:lastPrinted>2023-10-27T11:28:17Z</cp:lastPrinted>
  <dcterms:created xsi:type="dcterms:W3CDTF">2022-08-12T12:51:27Z</dcterms:created>
  <dcterms:modified xsi:type="dcterms:W3CDTF">2023-10-30T10:49:33Z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0x010100B2E8C81C04AFC24BB64507E823DB4BB6</vt:lpwstr>
  </property>
</Properties>
</file>